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812" windowHeight="9060"/>
  </bookViews>
  <sheets>
    <sheet name="СВОДНАЯ СМЕТА" sheetId="1" r:id="rId1"/>
    <sheet name="СВОДНАЯ СМЕТА (копия)" sheetId="2" state="hidden" r:id="rId2"/>
  </sheets>
  <definedNames>
    <definedName name="_xlnm.Print_Area" localSheetId="0">'СВОДНАЯ СМЕТА'!$A$6:$P$273</definedName>
  </definedNames>
  <calcPr calcId="145621" refMode="R1C1"/>
</workbook>
</file>

<file path=xl/calcChain.xml><?xml version="1.0" encoding="utf-8"?>
<calcChain xmlns="http://schemas.openxmlformats.org/spreadsheetml/2006/main">
  <c r="D16" i="1" l="1"/>
  <c r="E18" i="1"/>
  <c r="D62" i="1" l="1"/>
  <c r="D251" i="1" l="1"/>
  <c r="E212" i="1"/>
  <c r="D212" i="1"/>
  <c r="D197" i="1"/>
  <c r="D182" i="1"/>
  <c r="D19" i="1"/>
  <c r="E37" i="1"/>
  <c r="D37" i="1"/>
  <c r="E251" i="1"/>
  <c r="P65" i="1"/>
  <c r="F37" i="1" l="1"/>
  <c r="G37" i="1"/>
  <c r="H37" i="1"/>
  <c r="I37" i="1"/>
  <c r="J37" i="1"/>
  <c r="K37" i="1"/>
  <c r="L37" i="1"/>
  <c r="M37" i="1"/>
  <c r="N37" i="1"/>
  <c r="O37" i="1"/>
  <c r="P43" i="1" l="1"/>
  <c r="P46" i="1"/>
  <c r="K62" i="1" l="1"/>
  <c r="P22" i="1" l="1"/>
  <c r="J198" i="1" l="1"/>
  <c r="E98" i="1"/>
  <c r="F98" i="1"/>
  <c r="G98" i="1"/>
  <c r="H98" i="1"/>
  <c r="I98" i="1"/>
  <c r="J98" i="1"/>
  <c r="K98" i="1"/>
  <c r="L98" i="1"/>
  <c r="M98" i="1"/>
  <c r="N98" i="1"/>
  <c r="O98" i="1"/>
  <c r="D98" i="1"/>
  <c r="P68" i="1"/>
  <c r="P71" i="1"/>
  <c r="P152" i="1"/>
  <c r="P155" i="1"/>
  <c r="P230" i="1"/>
  <c r="F251" i="1"/>
  <c r="G251" i="1"/>
  <c r="H251" i="1"/>
  <c r="I251" i="1"/>
  <c r="J251" i="1"/>
  <c r="K251" i="1"/>
  <c r="L251" i="1"/>
  <c r="M251" i="1"/>
  <c r="N251" i="1"/>
  <c r="O251" i="1"/>
  <c r="D92" i="1" l="1"/>
  <c r="D89" i="1"/>
  <c r="D77" i="1" l="1"/>
  <c r="F19" i="1" l="1"/>
  <c r="P31" i="1" l="1"/>
  <c r="P40" i="1"/>
  <c r="L197" i="1"/>
  <c r="P34" i="1"/>
  <c r="P28" i="1"/>
  <c r="P25" i="1"/>
  <c r="E62" i="1"/>
  <c r="F62" i="1"/>
  <c r="G62" i="1"/>
  <c r="H62" i="1"/>
  <c r="I62" i="1"/>
  <c r="J62" i="1"/>
  <c r="L62" i="1"/>
  <c r="M62" i="1"/>
  <c r="N62" i="1"/>
  <c r="O62" i="1"/>
  <c r="I197" i="1"/>
  <c r="E19" i="1"/>
  <c r="G19" i="1"/>
  <c r="H19" i="1"/>
  <c r="I19" i="1"/>
  <c r="J19" i="1"/>
  <c r="K19" i="1"/>
  <c r="L19" i="1"/>
  <c r="M19" i="1"/>
  <c r="N19" i="1"/>
  <c r="O19" i="1"/>
  <c r="E183" i="1"/>
  <c r="O76" i="1"/>
  <c r="P62" i="1" l="1"/>
  <c r="P19" i="1"/>
  <c r="E92" i="1"/>
  <c r="E77" i="1"/>
  <c r="F77" i="1"/>
  <c r="G77" i="1"/>
  <c r="H77" i="1"/>
  <c r="I77" i="1"/>
  <c r="J77" i="1"/>
  <c r="K77" i="1"/>
  <c r="L77" i="1"/>
  <c r="M77" i="1"/>
  <c r="N77" i="1"/>
  <c r="O77" i="1"/>
  <c r="P116" i="1"/>
  <c r="D74" i="1" l="1"/>
  <c r="D59" i="1" s="1"/>
  <c r="D151" i="1"/>
  <c r="D150" i="1"/>
  <c r="D149" i="1"/>
  <c r="E151" i="1"/>
  <c r="F151" i="1"/>
  <c r="G151" i="1"/>
  <c r="H151" i="1"/>
  <c r="I151" i="1"/>
  <c r="J151" i="1"/>
  <c r="K151" i="1"/>
  <c r="L151" i="1"/>
  <c r="M151" i="1"/>
  <c r="N151" i="1"/>
  <c r="O151" i="1"/>
  <c r="E150" i="1"/>
  <c r="F150" i="1"/>
  <c r="G150" i="1"/>
  <c r="H150" i="1"/>
  <c r="I150" i="1"/>
  <c r="J150" i="1"/>
  <c r="K150" i="1"/>
  <c r="L150" i="1"/>
  <c r="M150" i="1"/>
  <c r="N150" i="1"/>
  <c r="O150" i="1"/>
  <c r="E149" i="1"/>
  <c r="F149" i="1"/>
  <c r="G149" i="1"/>
  <c r="H149" i="1"/>
  <c r="I149" i="1"/>
  <c r="J149" i="1"/>
  <c r="K149" i="1"/>
  <c r="L149" i="1"/>
  <c r="M149" i="1"/>
  <c r="N149" i="1"/>
  <c r="O149" i="1"/>
  <c r="D20" i="1" l="1"/>
  <c r="D90" i="1"/>
  <c r="P69" i="1"/>
  <c r="L90" i="1"/>
  <c r="N90" i="1"/>
  <c r="O90" i="1"/>
  <c r="K90" i="1"/>
  <c r="J90" i="1"/>
  <c r="I90" i="1"/>
  <c r="H90" i="1"/>
  <c r="G90" i="1"/>
  <c r="E90" i="1"/>
  <c r="F90" i="1"/>
  <c r="P99" i="1"/>
  <c r="F91" i="1"/>
  <c r="D63" i="1"/>
  <c r="D91" i="1"/>
  <c r="O160" i="1"/>
  <c r="P93" i="1"/>
  <c r="E91" i="1"/>
  <c r="G91" i="1"/>
  <c r="H91" i="1"/>
  <c r="I91" i="1"/>
  <c r="J91" i="1"/>
  <c r="K91" i="1"/>
  <c r="L91" i="1"/>
  <c r="M91" i="1"/>
  <c r="N91" i="1"/>
  <c r="O91" i="1"/>
  <c r="P156" i="1"/>
  <c r="P157" i="1"/>
  <c r="P232" i="1"/>
  <c r="P231" i="1"/>
  <c r="P33" i="1"/>
  <c r="P145" i="1"/>
  <c r="P144" i="1"/>
  <c r="P23" i="1"/>
  <c r="K63" i="1"/>
  <c r="L64" i="1"/>
  <c r="L63" i="1"/>
  <c r="L20" i="1"/>
  <c r="L38" i="1"/>
  <c r="J160" i="1"/>
  <c r="K160" i="1"/>
  <c r="L160" i="1"/>
  <c r="M160" i="1"/>
  <c r="N160" i="1"/>
  <c r="I160" i="1"/>
  <c r="E21" i="1"/>
  <c r="J253" i="1"/>
  <c r="I21" i="1"/>
  <c r="H63" i="1"/>
  <c r="P91" i="1" l="1"/>
  <c r="M90" i="1"/>
  <c r="P90" i="1" s="1"/>
  <c r="L17" i="1"/>
  <c r="H182" i="1"/>
  <c r="G197" i="1" l="1"/>
  <c r="G20" i="1"/>
  <c r="H20" i="1"/>
  <c r="I20" i="1"/>
  <c r="J20" i="1"/>
  <c r="K20" i="1"/>
  <c r="M20" i="1"/>
  <c r="N20" i="1"/>
  <c r="O20" i="1"/>
  <c r="F20" i="1"/>
  <c r="G21" i="1"/>
  <c r="F63" i="1"/>
  <c r="E63" i="1"/>
  <c r="E64" i="1"/>
  <c r="F64" i="1"/>
  <c r="G64" i="1"/>
  <c r="H64" i="1"/>
  <c r="I64" i="1"/>
  <c r="J64" i="1"/>
  <c r="K64" i="1"/>
  <c r="M64" i="1"/>
  <c r="N64" i="1"/>
  <c r="O64" i="1"/>
  <c r="D64" i="1"/>
  <c r="D76" i="1"/>
  <c r="D158" i="1"/>
  <c r="D140" i="1"/>
  <c r="P49" i="1"/>
  <c r="H16" i="1"/>
  <c r="D184" i="1"/>
  <c r="D183" i="1"/>
  <c r="D21" i="1"/>
  <c r="G63" i="1"/>
  <c r="I63" i="1"/>
  <c r="J63" i="1"/>
  <c r="M63" i="1"/>
  <c r="N63" i="1"/>
  <c r="O63" i="1"/>
  <c r="F21" i="1"/>
  <c r="H21" i="1"/>
  <c r="J21" i="1"/>
  <c r="K21" i="1"/>
  <c r="L21" i="1"/>
  <c r="M21" i="1"/>
  <c r="N21" i="1"/>
  <c r="O21" i="1"/>
  <c r="E74" i="1"/>
  <c r="F74" i="1"/>
  <c r="G74" i="1"/>
  <c r="H74" i="1"/>
  <c r="I74" i="1"/>
  <c r="J74" i="1"/>
  <c r="K74" i="1"/>
  <c r="L74" i="1"/>
  <c r="M74" i="1"/>
  <c r="N74" i="1"/>
  <c r="O74" i="1"/>
  <c r="F76" i="1"/>
  <c r="H76" i="1"/>
  <c r="H61" i="1" s="1"/>
  <c r="I76" i="1"/>
  <c r="J76" i="1"/>
  <c r="M76" i="1"/>
  <c r="N76" i="1"/>
  <c r="E75" i="1"/>
  <c r="F75" i="1"/>
  <c r="G75" i="1"/>
  <c r="H75" i="1"/>
  <c r="H60" i="1" s="1"/>
  <c r="I75" i="1"/>
  <c r="M75" i="1"/>
  <c r="N75" i="1"/>
  <c r="O75" i="1"/>
  <c r="D75" i="1"/>
  <c r="D60" i="1" s="1"/>
  <c r="P58" i="1"/>
  <c r="P57" i="1"/>
  <c r="P56" i="1"/>
  <c r="J59" i="1" l="1"/>
  <c r="E89" i="1"/>
  <c r="F60" i="1"/>
  <c r="P63" i="1"/>
  <c r="L60" i="1"/>
  <c r="O60" i="1"/>
  <c r="K60" i="1"/>
  <c r="G60" i="1"/>
  <c r="N60" i="1"/>
  <c r="J60" i="1"/>
  <c r="M60" i="1"/>
  <c r="I60" i="1"/>
  <c r="F61" i="1"/>
  <c r="I61" i="1"/>
  <c r="G61" i="1"/>
  <c r="E61" i="1"/>
  <c r="E60" i="1"/>
  <c r="D61" i="1"/>
  <c r="E59" i="1"/>
  <c r="E39" i="1"/>
  <c r="F39" i="1"/>
  <c r="F18" i="1" s="1"/>
  <c r="G39" i="1"/>
  <c r="G18" i="1" s="1"/>
  <c r="H39" i="1"/>
  <c r="H18" i="1" s="1"/>
  <c r="I39" i="1"/>
  <c r="I18" i="1" s="1"/>
  <c r="J39" i="1"/>
  <c r="J18" i="1" s="1"/>
  <c r="K39" i="1"/>
  <c r="K18" i="1" s="1"/>
  <c r="L39" i="1"/>
  <c r="L18" i="1" s="1"/>
  <c r="M39" i="1"/>
  <c r="M18" i="1" s="1"/>
  <c r="N39" i="1"/>
  <c r="N18" i="1" s="1"/>
  <c r="O39" i="1"/>
  <c r="O18" i="1" s="1"/>
  <c r="E38" i="1"/>
  <c r="F38" i="1"/>
  <c r="F17" i="1" s="1"/>
  <c r="G38" i="1"/>
  <c r="G17" i="1" s="1"/>
  <c r="H38" i="1"/>
  <c r="H17" i="1" s="1"/>
  <c r="I38" i="1"/>
  <c r="I17" i="1" s="1"/>
  <c r="J38" i="1"/>
  <c r="J17" i="1" s="1"/>
  <c r="K38" i="1"/>
  <c r="K17" i="1" s="1"/>
  <c r="M38" i="1"/>
  <c r="N38" i="1"/>
  <c r="O38" i="1"/>
  <c r="O17" i="1" s="1"/>
  <c r="E16" i="1"/>
  <c r="F16" i="1"/>
  <c r="G16" i="1"/>
  <c r="I16" i="1"/>
  <c r="J16" i="1"/>
  <c r="K16" i="1"/>
  <c r="L16" i="1"/>
  <c r="N16" i="1"/>
  <c r="O16" i="1"/>
  <c r="D39" i="1"/>
  <c r="E252" i="1"/>
  <c r="H141" i="1"/>
  <c r="J61" i="1"/>
  <c r="K61" i="1"/>
  <c r="L61" i="1"/>
  <c r="M61" i="1"/>
  <c r="N61" i="1"/>
  <c r="O61" i="1"/>
  <c r="G160" i="1"/>
  <c r="H252" i="1"/>
  <c r="M17" i="1"/>
  <c r="E20" i="1"/>
  <c r="D142" i="1"/>
  <c r="D102" i="1"/>
  <c r="D87" i="1" s="1"/>
  <c r="D101" i="1"/>
  <c r="M16" i="1" l="1"/>
  <c r="P16" i="1" s="1"/>
  <c r="J7" i="1" s="1"/>
  <c r="P37" i="1"/>
  <c r="E17" i="1"/>
  <c r="P18" i="1"/>
  <c r="J9" i="1" s="1"/>
  <c r="N17" i="1"/>
  <c r="D252" i="1"/>
  <c r="D199" i="1"/>
  <c r="D198" i="1"/>
  <c r="E198" i="1"/>
  <c r="F198" i="1"/>
  <c r="G198" i="1"/>
  <c r="H198" i="1"/>
  <c r="I198" i="1"/>
  <c r="K198" i="1"/>
  <c r="L198" i="1"/>
  <c r="M198" i="1"/>
  <c r="N198" i="1"/>
  <c r="O198" i="1"/>
  <c r="D159" i="1"/>
  <c r="D141" i="1"/>
  <c r="E142" i="1"/>
  <c r="F142" i="1"/>
  <c r="G142" i="1"/>
  <c r="H142" i="1"/>
  <c r="I142" i="1"/>
  <c r="J142" i="1"/>
  <c r="K142" i="1"/>
  <c r="L142" i="1"/>
  <c r="M142" i="1"/>
  <c r="N142" i="1"/>
  <c r="O142" i="1"/>
  <c r="P67" i="1"/>
  <c r="P66" i="1"/>
  <c r="D86" i="1" l="1"/>
  <c r="P61" i="1"/>
  <c r="P177" i="1"/>
  <c r="P176" i="1"/>
  <c r="P20" i="1"/>
  <c r="E141" i="1"/>
  <c r="F141" i="1"/>
  <c r="G141" i="1"/>
  <c r="I141" i="1"/>
  <c r="J141" i="1"/>
  <c r="K141" i="1"/>
  <c r="L141" i="1"/>
  <c r="M141" i="1"/>
  <c r="N141" i="1"/>
  <c r="O141" i="1"/>
  <c r="D213" i="1"/>
  <c r="O213" i="1"/>
  <c r="N213" i="1"/>
  <c r="M213" i="1"/>
  <c r="L213" i="1"/>
  <c r="K213" i="1"/>
  <c r="J213" i="1"/>
  <c r="I213" i="1"/>
  <c r="H213" i="1"/>
  <c r="G213" i="1"/>
  <c r="F213" i="1"/>
  <c r="E213" i="1"/>
  <c r="P60" i="1" l="1"/>
  <c r="P143" i="1"/>
  <c r="F140" i="1"/>
  <c r="I212" i="1" l="1"/>
  <c r="O212" i="1"/>
  <c r="N212" i="1"/>
  <c r="M212" i="1"/>
  <c r="L212" i="1"/>
  <c r="K212" i="1"/>
  <c r="J212" i="1"/>
  <c r="H212" i="1"/>
  <c r="G212" i="1"/>
  <c r="F212" i="1"/>
  <c r="M158" i="1"/>
  <c r="E158" i="1"/>
  <c r="F158" i="1"/>
  <c r="G158" i="1"/>
  <c r="H158" i="1"/>
  <c r="I158" i="1"/>
  <c r="J158" i="1"/>
  <c r="K158" i="1"/>
  <c r="L158" i="1"/>
  <c r="N158" i="1"/>
  <c r="O158" i="1"/>
  <c r="P149" i="1"/>
  <c r="G140" i="1"/>
  <c r="H140" i="1"/>
  <c r="I140" i="1"/>
  <c r="J140" i="1"/>
  <c r="K140" i="1"/>
  <c r="L140" i="1"/>
  <c r="M140" i="1"/>
  <c r="N140" i="1"/>
  <c r="O140" i="1"/>
  <c r="P212" i="1" l="1"/>
  <c r="G89" i="1"/>
  <c r="G92" i="1"/>
  <c r="F59" i="1"/>
  <c r="F89" i="1"/>
  <c r="L59" i="1"/>
  <c r="L89" i="1"/>
  <c r="H92" i="1"/>
  <c r="N59" i="1"/>
  <c r="N89" i="1"/>
  <c r="O89" i="1"/>
  <c r="O59" i="1"/>
  <c r="M89" i="1"/>
  <c r="M59" i="1"/>
  <c r="K89" i="1"/>
  <c r="K59" i="1"/>
  <c r="J89" i="1"/>
  <c r="I89" i="1"/>
  <c r="I59" i="1"/>
  <c r="H89" i="1"/>
  <c r="H59" i="1"/>
  <c r="G59" i="1"/>
  <c r="P158" i="1"/>
  <c r="E140" i="1"/>
  <c r="P140" i="1" s="1"/>
  <c r="P59" i="1" l="1"/>
  <c r="P89" i="1"/>
  <c r="P98" i="1"/>
  <c r="P77" i="1"/>
  <c r="M92" i="1" l="1"/>
  <c r="N92" i="1"/>
  <c r="F92" i="1"/>
  <c r="I92" i="1"/>
  <c r="J92" i="1"/>
  <c r="K92" i="1"/>
  <c r="L92" i="1"/>
  <c r="O92" i="1"/>
  <c r="P392" i="2"/>
  <c r="P391" i="2"/>
  <c r="P390" i="2"/>
  <c r="P389" i="2"/>
  <c r="P388" i="2"/>
  <c r="P387" i="2"/>
  <c r="P386" i="2"/>
  <c r="P385" i="2"/>
  <c r="P384" i="2"/>
  <c r="P383" i="2"/>
  <c r="P382" i="2"/>
  <c r="P381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O266" i="2"/>
  <c r="O257" i="2" s="1"/>
  <c r="N266" i="2"/>
  <c r="N257" i="2" s="1"/>
  <c r="M266" i="2"/>
  <c r="M257" i="2" s="1"/>
  <c r="L266" i="2"/>
  <c r="L257" i="2" s="1"/>
  <c r="K266" i="2"/>
  <c r="K257" i="2" s="1"/>
  <c r="J266" i="2"/>
  <c r="J257" i="2" s="1"/>
  <c r="I266" i="2"/>
  <c r="I257" i="2" s="1"/>
  <c r="H266" i="2"/>
  <c r="G266" i="2"/>
  <c r="G257" i="2" s="1"/>
  <c r="F266" i="2"/>
  <c r="F257" i="2" s="1"/>
  <c r="E266" i="2"/>
  <c r="E257" i="2" s="1"/>
  <c r="D266" i="2"/>
  <c r="D257" i="2" s="1"/>
  <c r="O265" i="2"/>
  <c r="N265" i="2"/>
  <c r="N256" i="2" s="1"/>
  <c r="M265" i="2"/>
  <c r="M256" i="2" s="1"/>
  <c r="L265" i="2"/>
  <c r="L256" i="2" s="1"/>
  <c r="K265" i="2"/>
  <c r="J265" i="2"/>
  <c r="J256" i="2" s="1"/>
  <c r="I265" i="2"/>
  <c r="I256" i="2" s="1"/>
  <c r="H265" i="2"/>
  <c r="H256" i="2" s="1"/>
  <c r="G265" i="2"/>
  <c r="F265" i="2"/>
  <c r="F256" i="2" s="1"/>
  <c r="E265" i="2"/>
  <c r="E256" i="2" s="1"/>
  <c r="D265" i="2"/>
  <c r="D256" i="2" s="1"/>
  <c r="O264" i="2"/>
  <c r="O255" i="2" s="1"/>
  <c r="N264" i="2"/>
  <c r="N255" i="2" s="1"/>
  <c r="M264" i="2"/>
  <c r="M255" i="2" s="1"/>
  <c r="L264" i="2"/>
  <c r="L255" i="2" s="1"/>
  <c r="K264" i="2"/>
  <c r="K255" i="2" s="1"/>
  <c r="J264" i="2"/>
  <c r="J255" i="2" s="1"/>
  <c r="I264" i="2"/>
  <c r="I255" i="2" s="1"/>
  <c r="H264" i="2"/>
  <c r="H255" i="2" s="1"/>
  <c r="G264" i="2"/>
  <c r="G255" i="2" s="1"/>
  <c r="F264" i="2"/>
  <c r="F255" i="2" s="1"/>
  <c r="E264" i="2"/>
  <c r="E255" i="2" s="1"/>
  <c r="D264" i="2"/>
  <c r="D255" i="2" s="1"/>
  <c r="P263" i="2"/>
  <c r="P262" i="2"/>
  <c r="P261" i="2"/>
  <c r="P260" i="2"/>
  <c r="P259" i="2"/>
  <c r="P258" i="2"/>
  <c r="H257" i="2"/>
  <c r="O256" i="2"/>
  <c r="K256" i="2"/>
  <c r="G256" i="2"/>
  <c r="P254" i="2"/>
  <c r="P253" i="2"/>
  <c r="P252" i="2"/>
  <c r="P251" i="2"/>
  <c r="P250" i="2"/>
  <c r="P249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O218" i="2"/>
  <c r="N218" i="2"/>
  <c r="M218" i="2"/>
  <c r="L218" i="2"/>
  <c r="K218" i="2"/>
  <c r="J218" i="2"/>
  <c r="J203" i="2" s="1"/>
  <c r="I218" i="2"/>
  <c r="H218" i="2"/>
  <c r="G218" i="2"/>
  <c r="F218" i="2"/>
  <c r="E218" i="2"/>
  <c r="D218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P215" i="2"/>
  <c r="P214" i="2"/>
  <c r="P213" i="2"/>
  <c r="P212" i="2"/>
  <c r="P211" i="2"/>
  <c r="P210" i="2"/>
  <c r="P209" i="2"/>
  <c r="P208" i="2"/>
  <c r="P207" i="2"/>
  <c r="O206" i="2"/>
  <c r="O203" i="2" s="1"/>
  <c r="N206" i="2"/>
  <c r="M206" i="2"/>
  <c r="L206" i="2"/>
  <c r="K206" i="2"/>
  <c r="K203" i="2" s="1"/>
  <c r="J206" i="2"/>
  <c r="I206" i="2"/>
  <c r="H206" i="2"/>
  <c r="G206" i="2"/>
  <c r="G203" i="2" s="1"/>
  <c r="F206" i="2"/>
  <c r="F203" i="2" s="1"/>
  <c r="E206" i="2"/>
  <c r="D206" i="2"/>
  <c r="O205" i="2"/>
  <c r="O202" i="2" s="1"/>
  <c r="N205" i="2"/>
  <c r="M205" i="2"/>
  <c r="L205" i="2"/>
  <c r="K205" i="2"/>
  <c r="K202" i="2" s="1"/>
  <c r="J205" i="2"/>
  <c r="I205" i="2"/>
  <c r="H205" i="2"/>
  <c r="G205" i="2"/>
  <c r="G202" i="2" s="1"/>
  <c r="F205" i="2"/>
  <c r="E205" i="2"/>
  <c r="D205" i="2"/>
  <c r="O204" i="2"/>
  <c r="O201" i="2" s="1"/>
  <c r="N204" i="2"/>
  <c r="M204" i="2"/>
  <c r="L204" i="2"/>
  <c r="K204" i="2"/>
  <c r="K201" i="2" s="1"/>
  <c r="J204" i="2"/>
  <c r="I204" i="2"/>
  <c r="H204" i="2"/>
  <c r="G204" i="2"/>
  <c r="G201" i="2" s="1"/>
  <c r="F204" i="2"/>
  <c r="E204" i="2"/>
  <c r="D204" i="2"/>
  <c r="N203" i="2"/>
  <c r="L201" i="2"/>
  <c r="D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O119" i="2"/>
  <c r="N119" i="2"/>
  <c r="N116" i="2" s="1"/>
  <c r="N113" i="2" s="1"/>
  <c r="M119" i="2"/>
  <c r="M116" i="2" s="1"/>
  <c r="M113" i="2" s="1"/>
  <c r="L119" i="2"/>
  <c r="L116" i="2" s="1"/>
  <c r="L113" i="2" s="1"/>
  <c r="K119" i="2"/>
  <c r="J119" i="2"/>
  <c r="J116" i="2" s="1"/>
  <c r="J113" i="2" s="1"/>
  <c r="I119" i="2"/>
  <c r="I116" i="2" s="1"/>
  <c r="I113" i="2" s="1"/>
  <c r="H119" i="2"/>
  <c r="H116" i="2" s="1"/>
  <c r="H113" i="2" s="1"/>
  <c r="G119" i="2"/>
  <c r="F119" i="2"/>
  <c r="F116" i="2" s="1"/>
  <c r="F113" i="2" s="1"/>
  <c r="E119" i="2"/>
  <c r="E116" i="2" s="1"/>
  <c r="E113" i="2" s="1"/>
  <c r="D119" i="2"/>
  <c r="D116" i="2" s="1"/>
  <c r="O118" i="2"/>
  <c r="O115" i="2" s="1"/>
  <c r="O112" i="2" s="1"/>
  <c r="N118" i="2"/>
  <c r="N115" i="2" s="1"/>
  <c r="N112" i="2" s="1"/>
  <c r="M118" i="2"/>
  <c r="M115" i="2" s="1"/>
  <c r="M112" i="2" s="1"/>
  <c r="L118" i="2"/>
  <c r="K118" i="2"/>
  <c r="K115" i="2" s="1"/>
  <c r="K112" i="2" s="1"/>
  <c r="J118" i="2"/>
  <c r="I118" i="2"/>
  <c r="I115" i="2" s="1"/>
  <c r="I112" i="2" s="1"/>
  <c r="H118" i="2"/>
  <c r="G118" i="2"/>
  <c r="G115" i="2" s="1"/>
  <c r="G112" i="2" s="1"/>
  <c r="F118" i="2"/>
  <c r="F115" i="2" s="1"/>
  <c r="F112" i="2" s="1"/>
  <c r="E118" i="2"/>
  <c r="E115" i="2" s="1"/>
  <c r="E112" i="2" s="1"/>
  <c r="D118" i="2"/>
  <c r="O117" i="2"/>
  <c r="N117" i="2"/>
  <c r="N114" i="2" s="1"/>
  <c r="N111" i="2" s="1"/>
  <c r="M117" i="2"/>
  <c r="M114" i="2" s="1"/>
  <c r="M111" i="2" s="1"/>
  <c r="L117" i="2"/>
  <c r="L114" i="2" s="1"/>
  <c r="L111" i="2" s="1"/>
  <c r="K117" i="2"/>
  <c r="J117" i="2"/>
  <c r="J114" i="2" s="1"/>
  <c r="J111" i="2" s="1"/>
  <c r="I117" i="2"/>
  <c r="I114" i="2" s="1"/>
  <c r="I111" i="2" s="1"/>
  <c r="H117" i="2"/>
  <c r="H114" i="2" s="1"/>
  <c r="H111" i="2" s="1"/>
  <c r="G117" i="2"/>
  <c r="F117" i="2"/>
  <c r="F114" i="2" s="1"/>
  <c r="F111" i="2" s="1"/>
  <c r="E117" i="2"/>
  <c r="E114" i="2" s="1"/>
  <c r="E111" i="2" s="1"/>
  <c r="D117" i="2"/>
  <c r="D114" i="2" s="1"/>
  <c r="O116" i="2"/>
  <c r="O113" i="2" s="1"/>
  <c r="K116" i="2"/>
  <c r="K113" i="2" s="1"/>
  <c r="K107" i="2" s="1"/>
  <c r="G116" i="2"/>
  <c r="G113" i="2" s="1"/>
  <c r="L115" i="2"/>
  <c r="L112" i="2" s="1"/>
  <c r="J115" i="2"/>
  <c r="J112" i="2" s="1"/>
  <c r="H115" i="2"/>
  <c r="H112" i="2" s="1"/>
  <c r="D115" i="2"/>
  <c r="D112" i="2" s="1"/>
  <c r="O114" i="2"/>
  <c r="O111" i="2" s="1"/>
  <c r="K114" i="2"/>
  <c r="K111" i="2" s="1"/>
  <c r="G114" i="2"/>
  <c r="G111" i="2" s="1"/>
  <c r="P110" i="2"/>
  <c r="P109" i="2"/>
  <c r="P108" i="2"/>
  <c r="P103" i="2"/>
  <c r="P102" i="2"/>
  <c r="P101" i="2"/>
  <c r="P100" i="2"/>
  <c r="P99" i="2"/>
  <c r="P98" i="2"/>
  <c r="O97" i="2"/>
  <c r="N97" i="2"/>
  <c r="M97" i="2"/>
  <c r="L97" i="2"/>
  <c r="K97" i="2"/>
  <c r="J97" i="2"/>
  <c r="I97" i="2"/>
  <c r="H97" i="2"/>
  <c r="G97" i="2"/>
  <c r="F97" i="2"/>
  <c r="E97" i="2"/>
  <c r="D97" i="2"/>
  <c r="O96" i="2"/>
  <c r="N96" i="2"/>
  <c r="M96" i="2"/>
  <c r="L96" i="2"/>
  <c r="K96" i="2"/>
  <c r="J96" i="2"/>
  <c r="I96" i="2"/>
  <c r="H96" i="2"/>
  <c r="G96" i="2"/>
  <c r="F96" i="2"/>
  <c r="E96" i="2"/>
  <c r="D96" i="2"/>
  <c r="O95" i="2"/>
  <c r="N95" i="2"/>
  <c r="M95" i="2"/>
  <c r="L95" i="2"/>
  <c r="K95" i="2"/>
  <c r="J95" i="2"/>
  <c r="I95" i="2"/>
  <c r="H95" i="2"/>
  <c r="G95" i="2"/>
  <c r="F95" i="2"/>
  <c r="E95" i="2"/>
  <c r="D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O79" i="2"/>
  <c r="N79" i="2"/>
  <c r="M79" i="2"/>
  <c r="L79" i="2"/>
  <c r="K79" i="2"/>
  <c r="J79" i="2"/>
  <c r="I79" i="2"/>
  <c r="H79" i="2"/>
  <c r="G79" i="2"/>
  <c r="F79" i="2"/>
  <c r="E79" i="2"/>
  <c r="D79" i="2"/>
  <c r="O78" i="2"/>
  <c r="N78" i="2"/>
  <c r="M78" i="2"/>
  <c r="L78" i="2"/>
  <c r="K78" i="2"/>
  <c r="J78" i="2"/>
  <c r="I78" i="2"/>
  <c r="H78" i="2"/>
  <c r="G78" i="2"/>
  <c r="F78" i="2"/>
  <c r="E78" i="2"/>
  <c r="D78" i="2"/>
  <c r="O77" i="2"/>
  <c r="N77" i="2"/>
  <c r="M77" i="2"/>
  <c r="L77" i="2"/>
  <c r="K77" i="2"/>
  <c r="J77" i="2"/>
  <c r="I77" i="2"/>
  <c r="H77" i="2"/>
  <c r="G77" i="2"/>
  <c r="F77" i="2"/>
  <c r="E77" i="2"/>
  <c r="D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O55" i="2"/>
  <c r="N55" i="2"/>
  <c r="M55" i="2"/>
  <c r="L55" i="2"/>
  <c r="K55" i="2"/>
  <c r="J55" i="2"/>
  <c r="I55" i="2"/>
  <c r="H55" i="2"/>
  <c r="G55" i="2"/>
  <c r="F55" i="2"/>
  <c r="E55" i="2"/>
  <c r="D55" i="2"/>
  <c r="O54" i="2"/>
  <c r="N54" i="2"/>
  <c r="M54" i="2"/>
  <c r="L54" i="2"/>
  <c r="K54" i="2"/>
  <c r="J54" i="2"/>
  <c r="I54" i="2"/>
  <c r="H54" i="2"/>
  <c r="G54" i="2"/>
  <c r="F54" i="2"/>
  <c r="E54" i="2"/>
  <c r="D54" i="2"/>
  <c r="O53" i="2"/>
  <c r="N53" i="2"/>
  <c r="M53" i="2"/>
  <c r="L53" i="2"/>
  <c r="K53" i="2"/>
  <c r="J53" i="2"/>
  <c r="I53" i="2"/>
  <c r="H53" i="2"/>
  <c r="G53" i="2"/>
  <c r="F53" i="2"/>
  <c r="E53" i="2"/>
  <c r="D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O37" i="2"/>
  <c r="N37" i="2"/>
  <c r="M37" i="2"/>
  <c r="M34" i="2" s="1"/>
  <c r="L37" i="2"/>
  <c r="K37" i="2"/>
  <c r="J37" i="2"/>
  <c r="I37" i="2"/>
  <c r="I34" i="2" s="1"/>
  <c r="H37" i="2"/>
  <c r="G37" i="2"/>
  <c r="F37" i="2"/>
  <c r="F34" i="2" s="1"/>
  <c r="E37" i="2"/>
  <c r="E34" i="2" s="1"/>
  <c r="D37" i="2"/>
  <c r="O36" i="2"/>
  <c r="N36" i="2"/>
  <c r="M36" i="2"/>
  <c r="M33" i="2" s="1"/>
  <c r="L36" i="2"/>
  <c r="K36" i="2"/>
  <c r="J36" i="2"/>
  <c r="I36" i="2"/>
  <c r="I33" i="2" s="1"/>
  <c r="H36" i="2"/>
  <c r="G36" i="2"/>
  <c r="F36" i="2"/>
  <c r="E36" i="2"/>
  <c r="E33" i="2" s="1"/>
  <c r="D36" i="2"/>
  <c r="O35" i="2"/>
  <c r="N35" i="2"/>
  <c r="M35" i="2"/>
  <c r="M32" i="2" s="1"/>
  <c r="L35" i="2"/>
  <c r="K35" i="2"/>
  <c r="J35" i="2"/>
  <c r="I35" i="2"/>
  <c r="I32" i="2" s="1"/>
  <c r="H35" i="2"/>
  <c r="G35" i="2"/>
  <c r="F35" i="2"/>
  <c r="F32" i="2" s="1"/>
  <c r="E35" i="2"/>
  <c r="E32" i="2" s="1"/>
  <c r="D35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D9" i="2"/>
  <c r="D8" i="2"/>
  <c r="D7" i="2"/>
  <c r="P264" i="1"/>
  <c r="P263" i="1"/>
  <c r="P261" i="1"/>
  <c r="P260" i="1"/>
  <c r="P259" i="1"/>
  <c r="P258" i="1"/>
  <c r="P257" i="1"/>
  <c r="P256" i="1"/>
  <c r="P255" i="1"/>
  <c r="P254" i="1"/>
  <c r="O253" i="1"/>
  <c r="M253" i="1"/>
  <c r="L253" i="1"/>
  <c r="I253" i="1"/>
  <c r="H253" i="1"/>
  <c r="G253" i="1"/>
  <c r="F253" i="1"/>
  <c r="E253" i="1"/>
  <c r="D253" i="1"/>
  <c r="O252" i="1"/>
  <c r="M252" i="1"/>
  <c r="L252" i="1"/>
  <c r="J252" i="1"/>
  <c r="I252" i="1"/>
  <c r="G252" i="1"/>
  <c r="F252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O233" i="1"/>
  <c r="N233" i="1"/>
  <c r="M233" i="1"/>
  <c r="L233" i="1"/>
  <c r="K233" i="1"/>
  <c r="J233" i="1"/>
  <c r="I233" i="1"/>
  <c r="H233" i="1"/>
  <c r="G233" i="1"/>
  <c r="F233" i="1"/>
  <c r="E233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O199" i="1"/>
  <c r="N199" i="1"/>
  <c r="M199" i="1"/>
  <c r="L199" i="1"/>
  <c r="K199" i="1"/>
  <c r="J199" i="1"/>
  <c r="I199" i="1"/>
  <c r="H199" i="1"/>
  <c r="G199" i="1"/>
  <c r="F199" i="1"/>
  <c r="E199" i="1"/>
  <c r="O197" i="1"/>
  <c r="N197" i="1"/>
  <c r="M197" i="1"/>
  <c r="K197" i="1"/>
  <c r="J197" i="1"/>
  <c r="H197" i="1"/>
  <c r="F197" i="1"/>
  <c r="E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O184" i="1"/>
  <c r="N184" i="1"/>
  <c r="M184" i="1"/>
  <c r="L184" i="1"/>
  <c r="K184" i="1"/>
  <c r="J184" i="1"/>
  <c r="I184" i="1"/>
  <c r="H184" i="1"/>
  <c r="G184" i="1"/>
  <c r="F184" i="1"/>
  <c r="E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G182" i="1"/>
  <c r="F182" i="1"/>
  <c r="E182" i="1"/>
  <c r="P181" i="1"/>
  <c r="P180" i="1"/>
  <c r="P179" i="1"/>
  <c r="P178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H160" i="1"/>
  <c r="F160" i="1"/>
  <c r="E160" i="1"/>
  <c r="D160" i="1"/>
  <c r="O159" i="1"/>
  <c r="N159" i="1"/>
  <c r="M159" i="1"/>
  <c r="L159" i="1"/>
  <c r="K159" i="1"/>
  <c r="J159" i="1"/>
  <c r="I159" i="1"/>
  <c r="H159" i="1"/>
  <c r="G159" i="1"/>
  <c r="F159" i="1"/>
  <c r="E159" i="1"/>
  <c r="P154" i="1"/>
  <c r="P153" i="1"/>
  <c r="P148" i="1"/>
  <c r="P147" i="1"/>
  <c r="P146" i="1"/>
  <c r="P139" i="1"/>
  <c r="P138" i="1"/>
  <c r="P137" i="1"/>
  <c r="P136" i="1"/>
  <c r="P135" i="1"/>
  <c r="P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1" i="1"/>
  <c r="N131" i="1"/>
  <c r="L131" i="1"/>
  <c r="K131" i="1"/>
  <c r="J131" i="1"/>
  <c r="I131" i="1"/>
  <c r="H131" i="1"/>
  <c r="G131" i="1"/>
  <c r="F131" i="1"/>
  <c r="E131" i="1"/>
  <c r="D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4" i="1"/>
  <c r="P113" i="1"/>
  <c r="P112" i="1"/>
  <c r="P111" i="1"/>
  <c r="P110" i="1"/>
  <c r="P109" i="1"/>
  <c r="P108" i="1"/>
  <c r="P107" i="1"/>
  <c r="P106" i="1"/>
  <c r="P105" i="1"/>
  <c r="P104" i="1"/>
  <c r="O103" i="1"/>
  <c r="N103" i="1"/>
  <c r="M103" i="1"/>
  <c r="L103" i="1"/>
  <c r="L88" i="1" s="1"/>
  <c r="K103" i="1"/>
  <c r="J103" i="1"/>
  <c r="J88" i="1" s="1"/>
  <c r="I103" i="1"/>
  <c r="I88" i="1" s="1"/>
  <c r="H103" i="1"/>
  <c r="G103" i="1"/>
  <c r="G88" i="1" s="1"/>
  <c r="F103" i="1"/>
  <c r="E103" i="1"/>
  <c r="D103" i="1"/>
  <c r="D88" i="1" s="1"/>
  <c r="O102" i="1"/>
  <c r="O87" i="1" s="1"/>
  <c r="N102" i="1"/>
  <c r="N87" i="1" s="1"/>
  <c r="M102" i="1"/>
  <c r="M87" i="1" s="1"/>
  <c r="L102" i="1"/>
  <c r="L87" i="1" s="1"/>
  <c r="K102" i="1"/>
  <c r="K87" i="1" s="1"/>
  <c r="J102" i="1"/>
  <c r="J87" i="1" s="1"/>
  <c r="I102" i="1"/>
  <c r="I87" i="1" s="1"/>
  <c r="H102" i="1"/>
  <c r="H87" i="1" s="1"/>
  <c r="G102" i="1"/>
  <c r="G87" i="1" s="1"/>
  <c r="F102" i="1"/>
  <c r="F87" i="1" s="1"/>
  <c r="E102" i="1"/>
  <c r="E87" i="1" s="1"/>
  <c r="O101" i="1"/>
  <c r="N101" i="1"/>
  <c r="N86" i="1" s="1"/>
  <c r="M101" i="1"/>
  <c r="L101" i="1"/>
  <c r="K101" i="1"/>
  <c r="J101" i="1"/>
  <c r="I101" i="1"/>
  <c r="H101" i="1"/>
  <c r="H86" i="1" s="1"/>
  <c r="G101" i="1"/>
  <c r="F101" i="1"/>
  <c r="E101" i="1"/>
  <c r="E86" i="1" s="1"/>
  <c r="P100" i="1"/>
  <c r="P97" i="1"/>
  <c r="P96" i="1"/>
  <c r="P95" i="1"/>
  <c r="P94" i="1"/>
  <c r="P85" i="1"/>
  <c r="P84" i="1"/>
  <c r="P83" i="1"/>
  <c r="P82" i="1"/>
  <c r="P81" i="1"/>
  <c r="P80" i="1"/>
  <c r="P79" i="1"/>
  <c r="P78" i="1"/>
  <c r="P76" i="1"/>
  <c r="P75" i="1"/>
  <c r="P74" i="1"/>
  <c r="P73" i="1"/>
  <c r="P72" i="1"/>
  <c r="P70" i="1"/>
  <c r="P51" i="1"/>
  <c r="P50" i="1"/>
  <c r="P42" i="1"/>
  <c r="P41" i="1"/>
  <c r="D38" i="1"/>
  <c r="D17" i="1" s="1"/>
  <c r="P35" i="1"/>
  <c r="P30" i="1"/>
  <c r="P29" i="1"/>
  <c r="P27" i="1"/>
  <c r="P26" i="1"/>
  <c r="P24" i="1"/>
  <c r="P251" i="1" l="1"/>
  <c r="P21" i="1"/>
  <c r="D53" i="1"/>
  <c r="E12" i="1" s="1"/>
  <c r="P197" i="1"/>
  <c r="G32" i="2"/>
  <c r="K32" i="2"/>
  <c r="O32" i="2"/>
  <c r="G33" i="2"/>
  <c r="G12" i="2" s="1"/>
  <c r="K33" i="2"/>
  <c r="O33" i="2"/>
  <c r="G34" i="2"/>
  <c r="K34" i="2"/>
  <c r="K13" i="2" s="1"/>
  <c r="O34" i="2"/>
  <c r="E54" i="1"/>
  <c r="E201" i="2"/>
  <c r="I201" i="2"/>
  <c r="P201" i="2" s="1"/>
  <c r="M201" i="2"/>
  <c r="E202" i="2"/>
  <c r="I202" i="2"/>
  <c r="M202" i="2"/>
  <c r="E203" i="2"/>
  <c r="I203" i="2"/>
  <c r="M203" i="2"/>
  <c r="P216" i="2"/>
  <c r="P217" i="2"/>
  <c r="P218" i="2"/>
  <c r="P64" i="1"/>
  <c r="J32" i="2"/>
  <c r="N32" i="2"/>
  <c r="J34" i="2"/>
  <c r="J13" i="2" s="1"/>
  <c r="N34" i="2"/>
  <c r="K105" i="2"/>
  <c r="E105" i="2"/>
  <c r="I105" i="2"/>
  <c r="M105" i="2"/>
  <c r="E107" i="2"/>
  <c r="I107" i="2"/>
  <c r="M107" i="2"/>
  <c r="D54" i="1"/>
  <c r="L55" i="1"/>
  <c r="P87" i="1"/>
  <c r="P160" i="1"/>
  <c r="J11" i="2"/>
  <c r="H201" i="2"/>
  <c r="H203" i="2"/>
  <c r="H107" i="2" s="1"/>
  <c r="L203" i="2"/>
  <c r="P15" i="2"/>
  <c r="D32" i="2"/>
  <c r="H32" i="2"/>
  <c r="L32" i="2"/>
  <c r="D34" i="2"/>
  <c r="H34" i="2"/>
  <c r="L34" i="2"/>
  <c r="L13" i="2" s="1"/>
  <c r="F201" i="2"/>
  <c r="J201" i="2"/>
  <c r="N201" i="2"/>
  <c r="H11" i="2"/>
  <c r="H88" i="1"/>
  <c r="H55" i="1" s="1"/>
  <c r="F11" i="2"/>
  <c r="E88" i="1"/>
  <c r="E55" i="1" s="1"/>
  <c r="I55" i="1"/>
  <c r="M88" i="1"/>
  <c r="M55" i="1" s="1"/>
  <c r="K12" i="2"/>
  <c r="O12" i="2"/>
  <c r="F33" i="2"/>
  <c r="J33" i="2"/>
  <c r="N33" i="2"/>
  <c r="P118" i="2"/>
  <c r="L107" i="2"/>
  <c r="F88" i="1"/>
  <c r="F55" i="1" s="1"/>
  <c r="L11" i="2"/>
  <c r="D13" i="2"/>
  <c r="J55" i="1"/>
  <c r="D11" i="2"/>
  <c r="K88" i="1"/>
  <c r="O88" i="1"/>
  <c r="E12" i="2"/>
  <c r="I12" i="2"/>
  <c r="M12" i="2"/>
  <c r="P35" i="2"/>
  <c r="D33" i="2"/>
  <c r="D12" i="2" s="1"/>
  <c r="H33" i="2"/>
  <c r="L33" i="2"/>
  <c r="L12" i="2" s="1"/>
  <c r="P77" i="2"/>
  <c r="P78" i="2"/>
  <c r="P79" i="2"/>
  <c r="F105" i="2"/>
  <c r="J105" i="2"/>
  <c r="N105" i="2"/>
  <c r="D203" i="2"/>
  <c r="N88" i="1"/>
  <c r="N55" i="1" s="1"/>
  <c r="H13" i="2"/>
  <c r="E14" i="1"/>
  <c r="N11" i="2"/>
  <c r="F13" i="2"/>
  <c r="N13" i="2"/>
  <c r="G105" i="2"/>
  <c r="O105" i="2"/>
  <c r="G107" i="2"/>
  <c r="O107" i="2"/>
  <c r="G106" i="2"/>
  <c r="K106" i="2"/>
  <c r="O106" i="2"/>
  <c r="P182" i="1"/>
  <c r="F54" i="1"/>
  <c r="E53" i="1"/>
  <c r="M86" i="1"/>
  <c r="D202" i="2"/>
  <c r="F202" i="2"/>
  <c r="F106" i="2" s="1"/>
  <c r="H202" i="2"/>
  <c r="J202" i="2"/>
  <c r="J106" i="2" s="1"/>
  <c r="L202" i="2"/>
  <c r="N202" i="2"/>
  <c r="N106" i="2" s="1"/>
  <c r="P309" i="2"/>
  <c r="P310" i="2"/>
  <c r="P311" i="2"/>
  <c r="P324" i="2"/>
  <c r="P325" i="2"/>
  <c r="P326" i="2"/>
  <c r="P339" i="2"/>
  <c r="P340" i="2"/>
  <c r="P341" i="2"/>
  <c r="P360" i="2"/>
  <c r="P361" i="2"/>
  <c r="P362" i="2"/>
  <c r="P37" i="2"/>
  <c r="H106" i="2"/>
  <c r="L106" i="2"/>
  <c r="H105" i="2"/>
  <c r="L105" i="2"/>
  <c r="F107" i="2"/>
  <c r="J107" i="2"/>
  <c r="N107" i="2"/>
  <c r="O86" i="1"/>
  <c r="O53" i="1" s="1"/>
  <c r="F86" i="1"/>
  <c r="G86" i="1"/>
  <c r="P213" i="1"/>
  <c r="E11" i="2"/>
  <c r="G11" i="2"/>
  <c r="I11" i="2"/>
  <c r="K11" i="2"/>
  <c r="M11" i="2"/>
  <c r="O11" i="2"/>
  <c r="E13" i="2"/>
  <c r="G13" i="2"/>
  <c r="I13" i="2"/>
  <c r="M13" i="2"/>
  <c r="O13" i="2"/>
  <c r="P53" i="2"/>
  <c r="P54" i="2"/>
  <c r="P55" i="2"/>
  <c r="P95" i="2"/>
  <c r="P96" i="2"/>
  <c r="P97" i="2"/>
  <c r="E106" i="2"/>
  <c r="I106" i="2"/>
  <c r="M106" i="2"/>
  <c r="P204" i="2"/>
  <c r="P206" i="2"/>
  <c r="P246" i="2"/>
  <c r="P247" i="2"/>
  <c r="P248" i="2"/>
  <c r="P257" i="2"/>
  <c r="P264" i="2"/>
  <c r="P256" i="2"/>
  <c r="P266" i="2"/>
  <c r="P285" i="2"/>
  <c r="P286" i="2"/>
  <c r="P287" i="2"/>
  <c r="P378" i="2"/>
  <c r="P379" i="2"/>
  <c r="P380" i="2"/>
  <c r="L86" i="1"/>
  <c r="F12" i="2"/>
  <c r="H12" i="2"/>
  <c r="J12" i="2"/>
  <c r="N12" i="2"/>
  <c r="K86" i="1"/>
  <c r="K53" i="1" s="1"/>
  <c r="P233" i="1"/>
  <c r="P112" i="2"/>
  <c r="D106" i="2"/>
  <c r="P114" i="2"/>
  <c r="D111" i="2"/>
  <c r="P116" i="2"/>
  <c r="D113" i="2"/>
  <c r="P39" i="1"/>
  <c r="P101" i="1"/>
  <c r="P133" i="1"/>
  <c r="P159" i="1"/>
  <c r="P183" i="1"/>
  <c r="P199" i="1"/>
  <c r="G54" i="1"/>
  <c r="I54" i="1"/>
  <c r="K54" i="1"/>
  <c r="M54" i="1"/>
  <c r="O54" i="1"/>
  <c r="P103" i="1"/>
  <c r="P131" i="1"/>
  <c r="P151" i="1"/>
  <c r="P255" i="2"/>
  <c r="P16" i="2"/>
  <c r="P36" i="2"/>
  <c r="P117" i="2"/>
  <c r="P119" i="2"/>
  <c r="P265" i="2"/>
  <c r="P235" i="1"/>
  <c r="P14" i="2"/>
  <c r="P115" i="2"/>
  <c r="P205" i="2"/>
  <c r="P38" i="1"/>
  <c r="P102" i="1"/>
  <c r="P132" i="1"/>
  <c r="P150" i="1"/>
  <c r="P141" i="1" s="1"/>
  <c r="P184" i="1"/>
  <c r="P198" i="1"/>
  <c r="P214" i="1"/>
  <c r="P234" i="1"/>
  <c r="P252" i="1"/>
  <c r="P32" i="2" l="1"/>
  <c r="P203" i="2"/>
  <c r="E13" i="1"/>
  <c r="F13" i="1" s="1"/>
  <c r="P17" i="1"/>
  <c r="J8" i="1" s="1"/>
  <c r="P34" i="2"/>
  <c r="G55" i="1"/>
  <c r="K55" i="1"/>
  <c r="P33" i="2"/>
  <c r="P88" i="1"/>
  <c r="P202" i="2"/>
  <c r="O55" i="1"/>
  <c r="P142" i="1"/>
  <c r="F12" i="1"/>
  <c r="N54" i="1"/>
  <c r="H54" i="1"/>
  <c r="J54" i="1"/>
  <c r="L54" i="1"/>
  <c r="J86" i="1"/>
  <c r="J53" i="1" s="1"/>
  <c r="I86" i="1"/>
  <c r="G53" i="1"/>
  <c r="P106" i="2"/>
  <c r="M3" i="2" s="1"/>
  <c r="F53" i="1"/>
  <c r="L53" i="1"/>
  <c r="P13" i="2"/>
  <c r="J4" i="2" s="1"/>
  <c r="P11" i="2"/>
  <c r="J2" i="2" s="1"/>
  <c r="H53" i="1"/>
  <c r="P113" i="2"/>
  <c r="D107" i="2"/>
  <c r="P111" i="2"/>
  <c r="D105" i="2"/>
  <c r="P12" i="2"/>
  <c r="J3" i="2" s="1"/>
  <c r="P3" i="2" s="1"/>
  <c r="E8" i="2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G13" i="1" l="1"/>
  <c r="H13" i="1" s="1"/>
  <c r="I13" i="1" s="1"/>
  <c r="J13" i="1" s="1"/>
  <c r="K13" i="1" s="1"/>
  <c r="L13" i="1" s="1"/>
  <c r="M13" i="1" s="1"/>
  <c r="N13" i="1" s="1"/>
  <c r="O13" i="1" s="1"/>
  <c r="P13" i="1" s="1"/>
  <c r="P86" i="1"/>
  <c r="P54" i="1"/>
  <c r="G12" i="1"/>
  <c r="P55" i="1"/>
  <c r="I53" i="1"/>
  <c r="N53" i="1"/>
  <c r="M53" i="1"/>
  <c r="P105" i="2"/>
  <c r="M2" i="2" s="1"/>
  <c r="P2" i="2" s="1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P107" i="2"/>
  <c r="M4" i="2" s="1"/>
  <c r="P4" i="2" s="1"/>
  <c r="E9" i="2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P53" i="1" l="1"/>
  <c r="M7" i="1" s="1"/>
  <c r="P7" i="1" s="1"/>
  <c r="M8" i="1"/>
  <c r="P8" i="1" s="1"/>
  <c r="P92" i="1" l="1"/>
  <c r="H12" i="1" l="1"/>
  <c r="I12" i="1" s="1"/>
  <c r="J12" i="1" s="1"/>
  <c r="K12" i="1" s="1"/>
  <c r="L12" i="1" s="1"/>
  <c r="M12" i="1" l="1"/>
  <c r="N12" i="1" l="1"/>
  <c r="O12" i="1" l="1"/>
  <c r="P12" i="1" s="1"/>
  <c r="F14" i="1" l="1"/>
  <c r="G14" i="1" l="1"/>
  <c r="H14" i="1" l="1"/>
  <c r="I14" i="1" l="1"/>
  <c r="J14" i="1" l="1"/>
  <c r="K14" i="1" s="1"/>
  <c r="L14" i="1" l="1"/>
  <c r="M14" i="1" l="1"/>
  <c r="N14" i="1" l="1"/>
  <c r="O14" i="1" l="1"/>
  <c r="P14" i="1" s="1"/>
  <c r="M9" i="1" l="1"/>
  <c r="P9" i="1" s="1"/>
</calcChain>
</file>

<file path=xl/comments1.xml><?xml version="1.0" encoding="utf-8"?>
<comments xmlns="http://schemas.openxmlformats.org/spreadsheetml/2006/main">
  <authors>
    <author>Anna17041975@outlook.com</author>
    <author>user</author>
    <author>Админ</author>
  </authors>
  <commentLis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Anna17041975@outlook.com:</t>
        </r>
        <r>
          <rPr>
            <sz val="9"/>
            <color indexed="81"/>
            <rFont val="Tahoma"/>
            <family val="2"/>
            <charset val="204"/>
          </rPr>
          <t xml:space="preserve">
Студенты 19055346 (223 чел.)
Нов набор 12291250 (130 чел.)
ХШЛ 1941975
ККП  1138500 (4 гр.)
Солнышко 2370000
ПК 891000 (50 чел.из них 40 - по 19800, 10 по 9900 
Дыбова 664000 (минус 95000) = 38352071
</t>
        </r>
      </text>
    </comment>
    <comment ref="D12" authorId="0">
      <text>
        <r>
          <rPr>
            <sz val="10"/>
            <color indexed="81"/>
            <rFont val="Arial"/>
            <family val="2"/>
            <charset val="204"/>
          </rPr>
          <t>Anna17041975@outlook.com:
Абит. 5255643,20
ККП   64750
ХШЛ  7993,15
Студ.3461238 
Итого 8789624,35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100% поступлений ;
50% отражено в расходной части
</t>
        </r>
      </text>
    </comment>
    <comment ref="D2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100% выручки за месяц</t>
        </r>
      </text>
    </comment>
    <comment ref="D71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60500 - ХШЛ +5000 Гныря 
(т/о комп)+16000 ККП +20%</t>
        </r>
      </text>
    </comment>
    <comment ref="F71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60500 - ХШЛ +5000 Гныря (т/о комп.)+16000 ККП +27500 ПК</t>
        </r>
      </text>
    </comment>
    <comment ref="D170" authorId="0">
      <text>
        <r>
          <rPr>
            <b/>
            <sz val="9"/>
            <color indexed="81"/>
            <rFont val="Tahoma"/>
            <family val="2"/>
            <charset val="204"/>
          </rPr>
          <t>Anna17041975@outlook.com:</t>
        </r>
        <r>
          <rPr>
            <sz val="9"/>
            <color indexed="81"/>
            <rFont val="Tahoma"/>
            <family val="2"/>
            <charset val="204"/>
          </rPr>
          <t xml:space="preserve">
7500 фильтрация контента, 14500 1С+ЗУП</t>
        </r>
      </text>
    </comment>
    <comment ref="D179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Макс 4700 сайт;
Хостинг - 9000 </t>
        </r>
      </text>
    </comment>
    <comment ref="D191" authorId="0">
      <text>
        <r>
          <rPr>
            <b/>
            <sz val="9"/>
            <color indexed="81"/>
            <rFont val="Tahoma"/>
            <family val="2"/>
            <charset val="204"/>
          </rPr>
          <t>Anna17041975@outlook.com:</t>
        </r>
        <r>
          <rPr>
            <sz val="9"/>
            <color indexed="81"/>
            <rFont val="Tahoma"/>
            <family val="2"/>
            <charset val="204"/>
          </rPr>
          <t xml:space="preserve">
Санитайзеры</t>
        </r>
      </text>
    </comment>
    <comment ref="D230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Богачев на зп 
</t>
        </r>
      </text>
    </comment>
    <comment ref="D233" authorId="0">
      <text>
        <r>
          <rPr>
            <b/>
            <sz val="9"/>
            <color indexed="81"/>
            <rFont val="Tahoma"/>
            <charset val="1"/>
          </rPr>
          <t>Anna17041975@outlook.com:</t>
        </r>
        <r>
          <rPr>
            <sz val="9"/>
            <color indexed="81"/>
            <rFont val="Tahoma"/>
            <charset val="1"/>
          </rPr>
          <t xml:space="preserve">
ВШП магистратура</t>
        </r>
      </text>
    </comment>
    <comment ref="D248" authorId="0">
      <text>
        <r>
          <rPr>
            <b/>
            <sz val="9"/>
            <color indexed="81"/>
            <rFont val="Tahoma"/>
            <charset val="1"/>
          </rPr>
          <t>Anna17041975@outlook.com:</t>
        </r>
        <r>
          <rPr>
            <sz val="9"/>
            <color indexed="81"/>
            <rFont val="Tahoma"/>
            <charset val="1"/>
          </rPr>
          <t xml:space="preserve">
Ольга
Обучающий комплекс </t>
        </r>
      </text>
    </comment>
    <comment ref="D254" authorId="0">
      <text>
        <r>
          <rPr>
            <b/>
            <sz val="9"/>
            <color indexed="81"/>
            <rFont val="Tahoma"/>
            <family val="2"/>
            <charset val="204"/>
          </rPr>
          <t>Anna17041975@outlook.com:</t>
        </r>
        <r>
          <rPr>
            <sz val="9"/>
            <color indexed="81"/>
            <rFont val="Tahoma"/>
            <family val="2"/>
            <charset val="204"/>
          </rPr>
          <t xml:space="preserve">
Садыков</t>
        </r>
      </text>
    </comment>
    <comment ref="E254" authorId="0">
      <text>
        <r>
          <rPr>
            <b/>
            <sz val="9"/>
            <color indexed="81"/>
            <rFont val="Tahoma"/>
            <family val="2"/>
            <charset val="204"/>
          </rPr>
          <t>Anna17041975@outlook.com:</t>
        </r>
        <r>
          <rPr>
            <sz val="9"/>
            <color indexed="81"/>
            <rFont val="Tahoma"/>
            <family val="2"/>
            <charset val="204"/>
          </rPr>
          <t xml:space="preserve">
Садыков</t>
        </r>
      </text>
    </comment>
    <comment ref="K254" authorId="0">
      <text>
        <r>
          <rPr>
            <b/>
            <sz val="9"/>
            <color indexed="81"/>
            <rFont val="Tahoma"/>
            <family val="2"/>
            <charset val="204"/>
          </rPr>
          <t>Anna17041975@outlook.com:</t>
        </r>
        <r>
          <rPr>
            <sz val="9"/>
            <color indexed="81"/>
            <rFont val="Tahoma"/>
            <family val="2"/>
            <charset val="204"/>
          </rPr>
          <t xml:space="preserve">
Садыков курсы</t>
        </r>
      </text>
    </comment>
    <comment ref="D257" authorId="0">
      <text>
        <r>
          <rPr>
            <b/>
            <sz val="9"/>
            <color indexed="81"/>
            <rFont val="Tahoma"/>
            <charset val="1"/>
          </rPr>
          <t>Anna17041975@outlook.com:</t>
        </r>
        <r>
          <rPr>
            <sz val="9"/>
            <color indexed="81"/>
            <rFont val="Tahoma"/>
            <charset val="1"/>
          </rPr>
          <t xml:space="preserve">
Павлов проценты</t>
        </r>
      </text>
    </comment>
    <comment ref="D263" authorId="0">
      <text>
        <r>
          <rPr>
            <b/>
            <sz val="9"/>
            <color indexed="81"/>
            <rFont val="Tahoma"/>
            <charset val="1"/>
          </rPr>
          <t>Anna17041975@outlook.com:</t>
        </r>
        <r>
          <rPr>
            <sz val="9"/>
            <color indexed="81"/>
            <rFont val="Tahoma"/>
            <charset val="1"/>
          </rPr>
          <t xml:space="preserve">
Договор с ВШП 268000*12 мес. - то, что выплачено в июне-августе 2020.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91" authorId="0">
      <text>
        <r>
          <rPr>
            <sz val="10"/>
            <color rgb="FF000000"/>
            <rFont val="Arial"/>
            <family val="2"/>
            <charset val="204"/>
          </rPr>
          <t xml:space="preserve">Торская долг за прошлый год
</t>
        </r>
      </text>
    </comment>
    <comment ref="D197" authorId="0">
      <text>
        <r>
          <rPr>
            <sz val="10"/>
            <color rgb="FF000000"/>
            <rFont val="Arial"/>
            <family val="2"/>
            <charset val="204"/>
          </rPr>
          <t>7650- повышение квалифик учителя;
1170- вебинар.</t>
        </r>
      </text>
    </comment>
    <comment ref="D238" authorId="0">
      <text>
        <r>
          <rPr>
            <sz val="10"/>
            <color rgb="FF000000"/>
            <rFont val="Arial"/>
            <family val="2"/>
            <charset val="204"/>
          </rPr>
          <t>15000 госпошлина аккредитация лицей;
3500- лицензия институт;
3500- лицензия ЧУПО;
750- лицензия институт;
800- за выписки ЕГРЮЛ</t>
        </r>
      </text>
    </comment>
    <comment ref="D322" authorId="0">
      <text>
        <r>
          <rPr>
            <sz val="10"/>
            <color rgb="FF000000"/>
            <rFont val="Arial"/>
            <family val="2"/>
            <charset val="204"/>
          </rPr>
          <t>6500- прокладка кабеля, материалы;
8000- лампа для СОШ №9;
2312- покупка лекарств</t>
        </r>
      </text>
    </comment>
    <comment ref="D390" authorId="0">
      <text>
        <r>
          <rPr>
            <sz val="10"/>
            <color rgb="FF000000"/>
            <rFont val="Arial"/>
            <family val="2"/>
            <charset val="204"/>
          </rPr>
          <t>Выплата % за курсы ЕГЭ за прошлый период.</t>
        </r>
      </text>
    </comment>
    <comment ref="E390" authorId="0">
      <text>
        <r>
          <rPr>
            <sz val="10"/>
            <color rgb="FF000000"/>
            <rFont val="Arial"/>
            <family val="2"/>
            <charset val="204"/>
          </rPr>
          <t>Выплаты % за наборную компанию прошлого периода.</t>
        </r>
      </text>
    </comment>
    <comment ref="F390" authorId="0">
      <text>
        <r>
          <rPr>
            <sz val="10"/>
            <color rgb="FF000000"/>
            <rFont val="Arial"/>
            <family val="2"/>
            <charset val="204"/>
          </rPr>
          <t>Выплаты % за наборную компанию прошлого периода.</t>
        </r>
      </text>
    </comment>
    <comment ref="D392" authorId="0">
      <text>
        <r>
          <rPr>
            <sz val="10"/>
            <color rgb="FF000000"/>
            <rFont val="Arial"/>
            <family val="2"/>
            <charset val="204"/>
          </rPr>
          <t>земельный налог Богачев С.А.</t>
        </r>
      </text>
    </comment>
    <comment ref="E392" authorId="0">
      <text>
        <r>
          <rPr>
            <sz val="10"/>
            <color rgb="FF000000"/>
            <rFont val="Arial"/>
            <family val="2"/>
            <charset val="204"/>
          </rPr>
          <t>100000- % за наборную кампанию
61000- курсы ЕГЭ за прошлый год;
720000- за перевод студентов СИНЕРГИЯ</t>
        </r>
      </text>
    </comment>
  </commentList>
</comments>
</file>

<file path=xl/sharedStrings.xml><?xml version="1.0" encoding="utf-8"?>
<sst xmlns="http://schemas.openxmlformats.org/spreadsheetml/2006/main" count="1120" uniqueCount="338">
  <si>
    <t>№</t>
  </si>
  <si>
    <t>Наименование сметы***</t>
  </si>
  <si>
    <t>Доходы</t>
  </si>
  <si>
    <t>Затраты</t>
  </si>
  <si>
    <t>Прибыль</t>
  </si>
  <si>
    <t>1.</t>
  </si>
  <si>
    <t>Смета образовательной организации ЧУВО "ВШП" (С)</t>
  </si>
  <si>
    <t>2.</t>
  </si>
  <si>
    <t>Выполнение сметы образовательной организации ЧУВО "ВШП" (В)</t>
  </si>
  <si>
    <t>3.</t>
  </si>
  <si>
    <t>Денежный поток образовательной организации ЧУВО "ВШП" (Д)</t>
  </si>
  <si>
    <t>Наименование статьи</t>
  </si>
  <si>
    <t>***</t>
  </si>
  <si>
    <t>Сентябрь, 2015</t>
  </si>
  <si>
    <t>Октябрь, 2015</t>
  </si>
  <si>
    <t>Ноябрь, 2015</t>
  </si>
  <si>
    <t>Декабрь, 2015</t>
  </si>
  <si>
    <t>Январь, 2016</t>
  </si>
  <si>
    <t>Февраль, 2016</t>
  </si>
  <si>
    <t>Март, 2016</t>
  </si>
  <si>
    <t>Апрель, 2016</t>
  </si>
  <si>
    <t>Май, 2016</t>
  </si>
  <si>
    <t>Июнь, 2016</t>
  </si>
  <si>
    <t>Июль, 2016</t>
  </si>
  <si>
    <t>Август, 2016</t>
  </si>
  <si>
    <t>ИТОГО:</t>
  </si>
  <si>
    <t>1</t>
  </si>
  <si>
    <t>Входящий остаток по р/с, кассам и другим счетам</t>
  </si>
  <si>
    <t>С</t>
  </si>
  <si>
    <t>В</t>
  </si>
  <si>
    <t>Д</t>
  </si>
  <si>
    <t>2</t>
  </si>
  <si>
    <t>Поступления от ОД в т.ч.</t>
  </si>
  <si>
    <t>2.1.</t>
  </si>
  <si>
    <t>Выручка за обучение (от обучающихся)</t>
  </si>
  <si>
    <t>2.1.1.</t>
  </si>
  <si>
    <t>– в.ч. обучение в институте</t>
  </si>
  <si>
    <t>2.1.2.</t>
  </si>
  <si>
    <t>– в.ч. обучение в колледже</t>
  </si>
  <si>
    <t>2.1.3.</t>
  </si>
  <si>
    <t>– в.ч. обучение в лицее</t>
  </si>
  <si>
    <t>– в.ч. обучение на курсах ЕГЭ</t>
  </si>
  <si>
    <t>– в.ч. поступившие на др. программы</t>
  </si>
  <si>
    <t>2.2.</t>
  </si>
  <si>
    <t>Выручка за обучение (от поступивших)*</t>
  </si>
  <si>
    <t>2.2.1.</t>
  </si>
  <si>
    <t>Поступившие при работе в учебных заведениях и компаниях</t>
  </si>
  <si>
    <t>2.2.1.1.</t>
  </si>
  <si>
    <t>– в.ч. поступившие в институт</t>
  </si>
  <si>
    <t>2.2.1.2.</t>
  </si>
  <si>
    <t>– в.ч. поступившие в колледж</t>
  </si>
  <si>
    <t>2.2.1.3.</t>
  </si>
  <si>
    <t>– в.ч. поступившие в лицей</t>
  </si>
  <si>
    <t>2.2.1.4.</t>
  </si>
  <si>
    <t>– в.ч. поступившие на курсы ЕГЭ</t>
  </si>
  <si>
    <t>2.2.1.5.</t>
  </si>
  <si>
    <t>2.2.2.</t>
  </si>
  <si>
    <t>Поступившие через контекстную рекламу в интернете**</t>
  </si>
  <si>
    <t>2.2.2.1.</t>
  </si>
  <si>
    <t>2.2.2.2.</t>
  </si>
  <si>
    <t>2.2.2.3.</t>
  </si>
  <si>
    <t>2.2.2.4.</t>
  </si>
  <si>
    <t>2.2.2.5.</t>
  </si>
  <si>
    <t>2.3.</t>
  </si>
  <si>
    <t>Штрафные санкции, пении и т.д.</t>
  </si>
  <si>
    <t>2.4.</t>
  </si>
  <si>
    <t>Бюджетное финансирование</t>
  </si>
  <si>
    <t>2.5.</t>
  </si>
  <si>
    <t>Выручка от аренды недвижимости</t>
  </si>
  <si>
    <t>2.5.1.</t>
  </si>
  <si>
    <t>– в.ч. аренда помещений</t>
  </si>
  <si>
    <t>2.5.2.</t>
  </si>
  <si>
    <t>– в.ч. комунальные услуги</t>
  </si>
  <si>
    <t>2.6.</t>
  </si>
  <si>
    <t>Взыскание дебиторской задолженности за прошедшие периоды</t>
  </si>
  <si>
    <t>2.7.</t>
  </si>
  <si>
    <t>Платные консультации и услуги</t>
  </si>
  <si>
    <t>2.8.</t>
  </si>
  <si>
    <t>Разработка НИР</t>
  </si>
  <si>
    <t>2.9.</t>
  </si>
  <si>
    <t>Прочие поступления</t>
  </si>
  <si>
    <t>2.9.1.</t>
  </si>
  <si>
    <t>– в.ч. переводы от собственника</t>
  </si>
  <si>
    <t>2.9.2.</t>
  </si>
  <si>
    <t>– в.ч. другие поступления</t>
  </si>
  <si>
    <t>3</t>
  </si>
  <si>
    <t>Расходы от ОД в т.ч.</t>
  </si>
  <si>
    <t>3.1.</t>
  </si>
  <si>
    <t>Возврат оплаты за неоказ. услуги</t>
  </si>
  <si>
    <t>3.2.</t>
  </si>
  <si>
    <t>Содержание персонала</t>
  </si>
  <si>
    <t>3.2.1.</t>
  </si>
  <si>
    <t>Заработная плата</t>
  </si>
  <si>
    <t>3.2.1.1.</t>
  </si>
  <si>
    <t>АУП</t>
  </si>
  <si>
    <t>3.2.1.1.1.</t>
  </si>
  <si>
    <t>– в.ч. Ректор</t>
  </si>
  <si>
    <t>3.2.1.1.2.</t>
  </si>
  <si>
    <t>– в.ч. Помошник Ректора</t>
  </si>
  <si>
    <t>3.2.1.1.3.</t>
  </si>
  <si>
    <t>– в.ч. Проректор по УиНР</t>
  </si>
  <si>
    <t>3.2.1.1.4.</t>
  </si>
  <si>
    <t>– в.ч. Главный бухгалтер</t>
  </si>
  <si>
    <t>3.2.1.1.5.</t>
  </si>
  <si>
    <t>– в.ч. Бухгалтер-кассир</t>
  </si>
  <si>
    <t>3.2.1.1.6.</t>
  </si>
  <si>
    <t>– в.ч. Заведующий кафедрой</t>
  </si>
  <si>
    <t>3.2.1.1.7.</t>
  </si>
  <si>
    <t>– в.ч. Старший методист (по О)</t>
  </si>
  <si>
    <t>3.2.1.1.8.</t>
  </si>
  <si>
    <t>– в.ч. Методист (по ЗО)</t>
  </si>
  <si>
    <t>3.2.1.1.9.</t>
  </si>
  <si>
    <t>– в.ч. Методист (по ДОТ)</t>
  </si>
  <si>
    <t>3.2.1.1.10.</t>
  </si>
  <si>
    <t>– в.ч. Заместитель по колледжу и лицею</t>
  </si>
  <si>
    <t>3.2.1.1.11.</t>
  </si>
  <si>
    <t>– в.ч. Помошник заместителя по колледжу и лицею</t>
  </si>
  <si>
    <t>3.2.1.1.12.</t>
  </si>
  <si>
    <t>– в.ч. Руководитель отдела развития</t>
  </si>
  <si>
    <t>3.2.1.1.13.</t>
  </si>
  <si>
    <t>– в.ч. Специалист отдела развития</t>
  </si>
  <si>
    <t>3.2.1.1.14.</t>
  </si>
  <si>
    <t>3.2.1.1.15.</t>
  </si>
  <si>
    <t>– в.ч. Руководитель приемной комиссии</t>
  </si>
  <si>
    <t>3.2.1.1.16.</t>
  </si>
  <si>
    <t>– в.ч. Администратор, зав. библиотекой</t>
  </si>
  <si>
    <t>3.2.1.1.17.</t>
  </si>
  <si>
    <t>– в.ч. Медсестра</t>
  </si>
  <si>
    <t>3.2.1.1.18.</t>
  </si>
  <si>
    <t>– в.ч. Вахтеры</t>
  </si>
  <si>
    <t>3.2.1.1.19.</t>
  </si>
  <si>
    <t>– в.ч. Уборщицы и дворник</t>
  </si>
  <si>
    <t>3.2.1.2.</t>
  </si>
  <si>
    <t>ППС в институте</t>
  </si>
  <si>
    <t>3.2.1.3.</t>
  </si>
  <si>
    <t>ППС в колледже</t>
  </si>
  <si>
    <t>3.2.1.4.</t>
  </si>
  <si>
    <t>Преподаватели в лицее</t>
  </si>
  <si>
    <t>3.2.1.5.</t>
  </si>
  <si>
    <t>Преподаватели на курсах ЕГЭ</t>
  </si>
  <si>
    <t>3.2.1.6.</t>
  </si>
  <si>
    <t>Другие затраты на преподавателей</t>
  </si>
  <si>
    <t>3.2.2.</t>
  </si>
  <si>
    <t>Командировочные расходы</t>
  </si>
  <si>
    <t>3.2.3.</t>
  </si>
  <si>
    <t>Обучение персонала</t>
  </si>
  <si>
    <t>3.2.4.</t>
  </si>
  <si>
    <t>Размещение вакансий в СМИ</t>
  </si>
  <si>
    <t>3.3.</t>
  </si>
  <si>
    <t>Налоги, сборы, РКО</t>
  </si>
  <si>
    <t>3.3.1.</t>
  </si>
  <si>
    <t>Налоги с заработной платы</t>
  </si>
  <si>
    <t>3.3.1.1.</t>
  </si>
  <si>
    <t>3.3.1.2.</t>
  </si>
  <si>
    <t>– в.ч. выплаты за счет ФСС</t>
  </si>
  <si>
    <t>3.3.1.3.</t>
  </si>
  <si>
    <t>– в.ч. взносы в негосударстенные фонды</t>
  </si>
  <si>
    <t>3.3.2.</t>
  </si>
  <si>
    <t>Общие налоги</t>
  </si>
  <si>
    <t>3.3.2.1.</t>
  </si>
  <si>
    <t>– в.ч. на имущество</t>
  </si>
  <si>
    <t>3.3.2.2.</t>
  </si>
  <si>
    <t>– в.ч. НДС</t>
  </si>
  <si>
    <t>3.3.2.3.</t>
  </si>
  <si>
    <t>– в.ч. загрязнение окружающей среды</t>
  </si>
  <si>
    <t>3.3.2.4.</t>
  </si>
  <si>
    <t>– в.ч. другие налоги</t>
  </si>
  <si>
    <t>3.3.3.</t>
  </si>
  <si>
    <t>Банковские услуги</t>
  </si>
  <si>
    <t>3.3.4.</t>
  </si>
  <si>
    <t>Услуги страховых организаций</t>
  </si>
  <si>
    <t>3.3.5.</t>
  </si>
  <si>
    <t>Государственные пошлины</t>
  </si>
  <si>
    <t>3.3.6.</t>
  </si>
  <si>
    <t>Штрафы и пении</t>
  </si>
  <si>
    <t>3.3.7.</t>
  </si>
  <si>
    <t>Другие выплаты</t>
  </si>
  <si>
    <t>3.4.</t>
  </si>
  <si>
    <t>Кредиты</t>
  </si>
  <si>
    <t>3.4.1.</t>
  </si>
  <si>
    <t>Возврат кредита</t>
  </si>
  <si>
    <t>3.4.2.</t>
  </si>
  <si>
    <t>Оплата процентов по кредиту</t>
  </si>
  <si>
    <t>3.5.</t>
  </si>
  <si>
    <t>Эксплуатация имущественных комплексов</t>
  </si>
  <si>
    <t>3.5.1.</t>
  </si>
  <si>
    <t>Аренда</t>
  </si>
  <si>
    <t>3.5.2.</t>
  </si>
  <si>
    <t>Текущий ремонт</t>
  </si>
  <si>
    <t>3.5.3.</t>
  </si>
  <si>
    <t>Коммунальные услуги</t>
  </si>
  <si>
    <t>3.5.3.1.</t>
  </si>
  <si>
    <t>– в.ч. электроэнергия</t>
  </si>
  <si>
    <t>3.5.3.2.</t>
  </si>
  <si>
    <t>– в.ч. холодная вода</t>
  </si>
  <si>
    <t>3.5.3.3.</t>
  </si>
  <si>
    <t>– в.ч. теплоэнергия</t>
  </si>
  <si>
    <t>3.5.3.4.</t>
  </si>
  <si>
    <t>– в.ч. вывоз мусора/уборка снега</t>
  </si>
  <si>
    <t>3.5.4.</t>
  </si>
  <si>
    <t>Услуги по охране имущественных комплексов</t>
  </si>
  <si>
    <t>3.5.5.</t>
  </si>
  <si>
    <t>Обслуживание пожарной сигнализации</t>
  </si>
  <si>
    <t>3.6.</t>
  </si>
  <si>
    <t>Оргтехника и Связь</t>
  </si>
  <si>
    <t>3.6.1.</t>
  </si>
  <si>
    <t>Расходы на телефонию</t>
  </si>
  <si>
    <t>3.6.2.</t>
  </si>
  <si>
    <t>Расходы на интернет</t>
  </si>
  <si>
    <t>3.6.3.</t>
  </si>
  <si>
    <t>Расходы на мобильную связь</t>
  </si>
  <si>
    <t>3.6.4.</t>
  </si>
  <si>
    <t>Расходы на рассылку СМС сообщений</t>
  </si>
  <si>
    <t>3.6.5.</t>
  </si>
  <si>
    <t>Приобретение, ремонт оргтехники и програмного обеспечения</t>
  </si>
  <si>
    <t>3.6.6.</t>
  </si>
  <si>
    <t>Заправка картриджей</t>
  </si>
  <si>
    <t>3.6.7.</t>
  </si>
  <si>
    <t>Обслуживание сайта, хостинг, базы данных и т.д.</t>
  </si>
  <si>
    <t>3.7.</t>
  </si>
  <si>
    <t>Общехозяйственные расходы</t>
  </si>
  <si>
    <t>3.7.1.</t>
  </si>
  <si>
    <t>Канцелярские товары</t>
  </si>
  <si>
    <t>3.7.2.</t>
  </si>
  <si>
    <t>Покупка и ремонт мебели</t>
  </si>
  <si>
    <t>3.7.3.</t>
  </si>
  <si>
    <t>Приобретение моющих и хоз.средств</t>
  </si>
  <si>
    <t>3.7.4.</t>
  </si>
  <si>
    <t>Прочие хозяйственные расходы</t>
  </si>
  <si>
    <t>3.8.</t>
  </si>
  <si>
    <t>Расходы на печать, тиражирование и библиотечный фонд</t>
  </si>
  <si>
    <t>3.8.1.</t>
  </si>
  <si>
    <t>Книги для библиотеки</t>
  </si>
  <si>
    <t>3.8.2.</t>
  </si>
  <si>
    <t>Периодические издания</t>
  </si>
  <si>
    <t>3.8.3.</t>
  </si>
  <si>
    <t>Электронно-библиотечная система</t>
  </si>
  <si>
    <t>3.8.4.</t>
  </si>
  <si>
    <t>Бланки дипломов, справки, студенческие билеты, зачетные книжки</t>
  </si>
  <si>
    <t>3.9.</t>
  </si>
  <si>
    <t>Маркетинг, реклама и PR</t>
  </si>
  <si>
    <t>3.9.1.</t>
  </si>
  <si>
    <t>Реклама в СМИ</t>
  </si>
  <si>
    <t>3.9.2.</t>
  </si>
  <si>
    <t>Контекстная реклама в интернете</t>
  </si>
  <si>
    <t>3.9.3.</t>
  </si>
  <si>
    <t>Раздаточная продукция (буклеты, ручки и т.д.)</t>
  </si>
  <si>
    <t>3.9.4.</t>
  </si>
  <si>
    <t>Организация мероприятий для студентов</t>
  </si>
  <si>
    <t>3.9.5.</t>
  </si>
  <si>
    <t>Организация мероприятий для абитуриентов</t>
  </si>
  <si>
    <t>3.9.6.</t>
  </si>
  <si>
    <t>Прочие рекламные расходы</t>
  </si>
  <si>
    <t>3.10.</t>
  </si>
  <si>
    <t>Услуги прочих организаций</t>
  </si>
  <si>
    <t>3.10.1.</t>
  </si>
  <si>
    <t>Услуги почты</t>
  </si>
  <si>
    <t>3.10.2.</t>
  </si>
  <si>
    <t>Юридические и нотариальные услуги (1С, Консультант+)</t>
  </si>
  <si>
    <t>3.10.3.</t>
  </si>
  <si>
    <t>Оценка и аудит</t>
  </si>
  <si>
    <t>3.10.4.</t>
  </si>
  <si>
    <t>Общефирменные мероприятия (Новый год, дни рождения и т.д.)</t>
  </si>
  <si>
    <t>3.11.</t>
  </si>
  <si>
    <t>НИР</t>
  </si>
  <si>
    <t>3.12.</t>
  </si>
  <si>
    <t>Прочие расходы</t>
  </si>
  <si>
    <t>3.12.1.</t>
  </si>
  <si>
    <t>Выплата процентов по иным обязательствам (набор, долг, и т.д.)</t>
  </si>
  <si>
    <t>3.12.2.</t>
  </si>
  <si>
    <t>Выплаты процентов за наборную компанию</t>
  </si>
  <si>
    <t>3.12.3.</t>
  </si>
  <si>
    <t>Выплаты по проекту Listbegg</t>
  </si>
  <si>
    <t>3.12.4.</t>
  </si>
  <si>
    <t>Иные выплаты</t>
  </si>
  <si>
    <t>* Данные заполняються в течении года оплаты поступившего абитуриента</t>
  </si>
  <si>
    <t>** Данные ипользуются для сводной таблици по рекламной смете</t>
  </si>
  <si>
    <t>– в.ч. выплоты НДФЛ</t>
  </si>
  <si>
    <t>Смета образовательной организации ЧУПО "КГК" (С)</t>
  </si>
  <si>
    <t>Выполнение сметы образовательной организации ЧУПО "КГК" (В)</t>
  </si>
  <si>
    <t>Денежный поток образовательной организации ЧУПО "КГК" (Д)</t>
  </si>
  <si>
    <t>2.4.1.</t>
  </si>
  <si>
    <t>2.4.2.</t>
  </si>
  <si>
    <t>3.2.1.4.1</t>
  </si>
  <si>
    <t>3.2.1.4.2</t>
  </si>
  <si>
    <t>3.2.1.4.3</t>
  </si>
  <si>
    <t xml:space="preserve">– в.ч. выплаты НДФЛ </t>
  </si>
  <si>
    <t>– в.ч. поступившие на др. программы (Солнышко)</t>
  </si>
  <si>
    <t>ППС в колледже (включая НДФЛ 13%)</t>
  </si>
  <si>
    <t>АУП (включая НДФЛ 13%)</t>
  </si>
  <si>
    <t>Содержание персонала(включая НДФЛ 13%)</t>
  </si>
  <si>
    <t xml:space="preserve">Частное учреждение профессионального образования "Краснознаменский городской колледж" </t>
  </si>
  <si>
    <t>Солнышко (50% выручки по договору)</t>
  </si>
  <si>
    <t>ДО (Английский язык)</t>
  </si>
  <si>
    <t>Административно-хозяйственные услуги (прочее)</t>
  </si>
  <si>
    <t>– уборка помещений</t>
  </si>
  <si>
    <t>– коммунальные и эксплуатационные расходы</t>
  </si>
  <si>
    <t>Книги для библиотеки (электронно-библиотечная система)</t>
  </si>
  <si>
    <t xml:space="preserve">Расходы на печать, тиражирование и библиотечный фонд, обучение на портале, участие в олимпиадах </t>
  </si>
  <si>
    <t xml:space="preserve">Олимпиады </t>
  </si>
  <si>
    <t xml:space="preserve">Приобретение, ремонт оргтехники </t>
  </si>
  <si>
    <t>Обучение на портале (15 * 20000)*30%</t>
  </si>
  <si>
    <t>Преподаватели на курсах ЕГЭ (ХШЛ +ККП+КП+Безопасность)</t>
  </si>
  <si>
    <t>– в.ч. обучение на п/курсах (ОГЭ)</t>
  </si>
  <si>
    <t xml:space="preserve">Другие затраты на преподавателей </t>
  </si>
  <si>
    <t xml:space="preserve">Обслуживание ПО, сопровождение 1С Колледж, 1С Бухгалтерия на 6 пользователей, фильтрация контента,обслуживание оргтехники </t>
  </si>
  <si>
    <t>– в.ч. другие поступления ( ДО англ.)</t>
  </si>
  <si>
    <t>Сентябрь, 2020</t>
  </si>
  <si>
    <t>Октябрь, 2020</t>
  </si>
  <si>
    <t>Ноябрь, 2020</t>
  </si>
  <si>
    <t>Декабрь, 2020</t>
  </si>
  <si>
    <t>Январь, 2021</t>
  </si>
  <si>
    <t>Февраль, 2021</t>
  </si>
  <si>
    <t>Март, 2021</t>
  </si>
  <si>
    <t>Апрель, 2021</t>
  </si>
  <si>
    <t>Май, 2021</t>
  </si>
  <si>
    <t>Июнь, 2021</t>
  </si>
  <si>
    <t>Июль, 2021</t>
  </si>
  <si>
    <t>Август, 2021</t>
  </si>
  <si>
    <t xml:space="preserve"> Реклама в интернете, в соцсетях</t>
  </si>
  <si>
    <t>Иные выплаты  (ВШП обучение)</t>
  </si>
  <si>
    <t>– он-лайн ( Гныря)</t>
  </si>
  <si>
    <t>– ТХК (Алейнер)</t>
  </si>
  <si>
    <t xml:space="preserve">Реклама (он-лайн) </t>
  </si>
  <si>
    <t>Прочие поступления от ДО</t>
  </si>
  <si>
    <t>– ДО Проф (Павлов)</t>
  </si>
  <si>
    <t>Юридические, нотариальные услуги, ИСС (Главбух).Иные выплаты</t>
  </si>
  <si>
    <t>Входящий остаток</t>
  </si>
  <si>
    <t>Выручка ДО ХШЛ</t>
  </si>
  <si>
    <t>Выручка ДО ККП</t>
  </si>
  <si>
    <t>Остаток</t>
  </si>
  <si>
    <t xml:space="preserve"> УМК</t>
  </si>
  <si>
    <t>УТВЕРЖДАЮ:</t>
  </si>
  <si>
    <t xml:space="preserve">С.А.Богачев </t>
  </si>
  <si>
    <t xml:space="preserve">        Бюджет на 2020-2021 учебный год</t>
  </si>
  <si>
    <t>"01" сентября 2020 г.</t>
  </si>
  <si>
    <t>Директор ЧУПО "КГК"   ___________________________________Козлова О.Л.</t>
  </si>
  <si>
    <t>Главный бухгалтер  __________________________________Коршунова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</si>
</sst>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9"/>
      <color rgb="FFFFFFFF"/>
      <name val="Arial"/>
      <family val="2"/>
      <charset val="204"/>
    </font>
    <font>
      <sz val="7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CCC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164" fontId="4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3" fontId="22" fillId="7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4" fillId="8" borderId="0" xfId="0" applyFont="1" applyFill="1" applyAlignment="1"/>
    <xf numFmtId="0" fontId="25" fillId="7" borderId="1" xfId="0" applyFont="1" applyFill="1" applyBorder="1" applyAlignment="1">
      <alignment horizontal="center" vertical="center"/>
    </xf>
    <xf numFmtId="0" fontId="26" fillId="8" borderId="0" xfId="0" applyFont="1" applyFill="1" applyAlignment="1"/>
    <xf numFmtId="3" fontId="3" fillId="7" borderId="1" xfId="0" applyNumberFormat="1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3" fontId="5" fillId="0" borderId="8" xfId="0" applyNumberFormat="1" applyFont="1" applyFill="1" applyBorder="1" applyAlignment="1">
      <alignment horizontal="center" vertical="center"/>
    </xf>
    <xf numFmtId="3" fontId="13" fillId="8" borderId="2" xfId="0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0" fontId="0" fillId="8" borderId="0" xfId="0" applyFont="1" applyFill="1" applyAlignment="1"/>
    <xf numFmtId="0" fontId="0" fillId="0" borderId="0" xfId="0" applyFont="1" applyAlignment="1"/>
    <xf numFmtId="0" fontId="0" fillId="8" borderId="0" xfId="0" applyFont="1" applyFill="1" applyBorder="1" applyAlignment="1"/>
    <xf numFmtId="0" fontId="7" fillId="9" borderId="0" xfId="0" applyFont="1" applyFill="1" applyAlignment="1">
      <alignment horizontal="center" vertical="center"/>
    </xf>
    <xf numFmtId="3" fontId="3" fillId="9" borderId="0" xfId="0" applyNumberFormat="1" applyFont="1" applyFill="1" applyAlignment="1">
      <alignment horizontal="center" vertical="center"/>
    </xf>
    <xf numFmtId="0" fontId="27" fillId="8" borderId="0" xfId="0" applyFont="1" applyFill="1" applyBorder="1" applyAlignment="1"/>
    <xf numFmtId="0" fontId="0" fillId="0" borderId="0" xfId="0" applyFont="1" applyAlignment="1"/>
    <xf numFmtId="0" fontId="7" fillId="10" borderId="1" xfId="0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3" fontId="30" fillId="8" borderId="0" xfId="0" applyNumberFormat="1" applyFont="1" applyFill="1" applyAlignment="1"/>
    <xf numFmtId="3" fontId="0" fillId="8" borderId="0" xfId="0" applyNumberFormat="1" applyFont="1" applyFill="1" applyAlignment="1"/>
    <xf numFmtId="0" fontId="16" fillId="10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" fillId="8" borderId="6" xfId="0" applyFont="1" applyFill="1" applyBorder="1"/>
    <xf numFmtId="0" fontId="5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wrapText="1"/>
    </xf>
    <xf numFmtId="0" fontId="7" fillId="11" borderId="0" xfId="0" applyFont="1" applyFill="1"/>
    <xf numFmtId="164" fontId="1" fillId="11" borderId="0" xfId="0" applyNumberFormat="1" applyFont="1" applyFill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3" fontId="3" fillId="12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13" fillId="10" borderId="1" xfId="0" applyNumberFormat="1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3" fontId="13" fillId="9" borderId="7" xfId="0" applyNumberFormat="1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0" fontId="27" fillId="0" borderId="11" xfId="0" applyFont="1" applyBorder="1" applyAlignment="1"/>
    <xf numFmtId="0" fontId="27" fillId="0" borderId="0" xfId="0" applyFont="1" applyBorder="1" applyAlignment="1"/>
    <xf numFmtId="0" fontId="13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/>
    <xf numFmtId="0" fontId="1" fillId="8" borderId="7" xfId="0" applyFont="1" applyFill="1" applyBorder="1"/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4" xfId="0" applyFont="1" applyBorder="1"/>
    <xf numFmtId="0" fontId="12" fillId="10" borderId="5" xfId="0" applyFont="1" applyFill="1" applyBorder="1" applyAlignment="1">
      <alignment horizontal="left" vertical="center" wrapText="1"/>
    </xf>
    <xf numFmtId="0" fontId="2" fillId="8" borderId="6" xfId="0" applyFont="1" applyFill="1" applyBorder="1"/>
    <xf numFmtId="0" fontId="2" fillId="8" borderId="7" xfId="0" applyFont="1" applyFill="1" applyBorder="1"/>
    <xf numFmtId="0" fontId="15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4" fillId="8" borderId="6" xfId="0" applyFont="1" applyFill="1" applyBorder="1"/>
    <xf numFmtId="0" fontId="24" fillId="8" borderId="7" xfId="0" applyFont="1" applyFill="1" applyBorder="1"/>
    <xf numFmtId="0" fontId="19" fillId="7" borderId="5" xfId="0" applyFont="1" applyFill="1" applyBorder="1" applyAlignment="1">
      <alignment horizontal="center" vertical="center"/>
    </xf>
    <xf numFmtId="0" fontId="26" fillId="8" borderId="6" xfId="0" applyFont="1" applyFill="1" applyBorder="1"/>
    <xf numFmtId="0" fontId="26" fillId="8" borderId="7" xfId="0" applyFont="1" applyFill="1" applyBorder="1"/>
    <xf numFmtId="0" fontId="6" fillId="10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6" xfId="0" applyFont="1" applyBorder="1"/>
    <xf numFmtId="0" fontId="1" fillId="0" borderId="7" xfId="0" applyFont="1" applyBorder="1"/>
    <xf numFmtId="0" fontId="5" fillId="10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164" fontId="3" fillId="0" borderId="2" xfId="0" applyNumberFormat="1" applyFont="1" applyBorder="1" applyAlignment="1">
      <alignment horizontal="center" vertical="center"/>
    </xf>
    <xf numFmtId="0" fontId="20" fillId="7" borderId="5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0" fontId="1" fillId="8" borderId="3" xfId="0" applyFont="1" applyFill="1" applyBorder="1"/>
    <xf numFmtId="0" fontId="1" fillId="8" borderId="4" xfId="0" applyFont="1" applyFill="1" applyBorder="1"/>
    <xf numFmtId="0" fontId="31" fillId="0" borderId="0" xfId="0" applyFont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8" borderId="10" xfId="0" applyFont="1" applyFill="1" applyBorder="1"/>
    <xf numFmtId="0" fontId="17" fillId="9" borderId="6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371475</xdr:colOff>
      <xdr:row>30</xdr:row>
      <xdr:rowOff>0</xdr:rowOff>
    </xdr:to>
    <xdr:sp macro="" textlink="">
      <xdr:nvSpPr>
        <xdr:cNvPr id="1075" name="Rectangle 51" hidden="1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421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2028825</xdr:colOff>
      <xdr:row>3</xdr:row>
      <xdr:rowOff>180975</xdr:rowOff>
    </xdr:to>
    <xdr:pic>
      <xdr:nvPicPr>
        <xdr:cNvPr id="2" name="image00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1750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2058" name="Rectangle 10" hidden="1">
          <a:extLst>
            <a:ext uri="{FF2B5EF4-FFF2-40B4-BE49-F238E27FC236}">
              <a16:creationId xmlns="" xmlns:a16="http://schemas.microsoft.com/office/drawing/2014/main" id="{00000000-0008-0000-0100-00000A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3" name="AutoShape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4" name="AutoShape 1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5" name="AutoShape 1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6" name="AutoShape 10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7" name="AutoShape 10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8" name="AutoShape 10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9" name="AutoShape 1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371475</xdr:colOff>
      <xdr:row>54</xdr:row>
      <xdr:rowOff>66675</xdr:rowOff>
    </xdr:to>
    <xdr:sp macro="" textlink="">
      <xdr:nvSpPr>
        <xdr:cNvPr id="10" name="AutoShape 1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1" name="AutoShap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2" name="AutoShape 10">
          <a:extLst>
            <a:ext uri="{FF2B5EF4-FFF2-40B4-BE49-F238E27FC236}">
              <a16:creationId xmlns="" xmlns:a16="http://schemas.microsoft.com/office/drawing/2014/main" id="{5E0FD852-9DC7-478F-84A3-C071AE485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3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4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5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6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7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8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19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0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2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3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4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5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6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8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29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55</xdr:row>
      <xdr:rowOff>137160</xdr:rowOff>
    </xdr:to>
    <xdr:sp macro="" textlink="">
      <xdr:nvSpPr>
        <xdr:cNvPr id="30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80000"/>
  </sheetPr>
  <dimension ref="A1:S288"/>
  <sheetViews>
    <sheetView tabSelected="1" zoomScaleNormal="100" workbookViewId="0">
      <pane ySplit="11" topLeftCell="A12" activePane="bottomLeft" state="frozen"/>
      <selection pane="bottomLeft" activeCell="H271" sqref="H271"/>
    </sheetView>
  </sheetViews>
  <sheetFormatPr defaultColWidth="14.44140625" defaultRowHeight="15.75" customHeight="1" x14ac:dyDescent="0.25"/>
  <cols>
    <col min="1" max="1" width="8.109375" customWidth="1"/>
    <col min="2" max="2" width="33.33203125" customWidth="1"/>
    <col min="3" max="3" width="3.33203125" customWidth="1"/>
    <col min="4" max="4" width="12.44140625" customWidth="1"/>
    <col min="5" max="5" width="11.5546875" customWidth="1"/>
    <col min="6" max="6" width="12" customWidth="1"/>
    <col min="7" max="7" width="12.33203125" customWidth="1"/>
    <col min="8" max="8" width="12" customWidth="1"/>
    <col min="9" max="15" width="11.5546875" customWidth="1"/>
    <col min="16" max="16" width="22.6640625" customWidth="1"/>
    <col min="17" max="17" width="15.33203125" customWidth="1"/>
  </cols>
  <sheetData>
    <row r="1" spans="1:16" s="77" customFormat="1" ht="15.75" customHeight="1" x14ac:dyDescent="0.25">
      <c r="N1" s="100"/>
      <c r="O1" s="100"/>
    </row>
    <row r="2" spans="1:16" s="77" customFormat="1" ht="15.75" customHeight="1" x14ac:dyDescent="0.25">
      <c r="M2" s="98" t="s">
        <v>332</v>
      </c>
      <c r="N2" s="99"/>
      <c r="O2" s="99"/>
      <c r="P2" s="98" t="s">
        <v>333</v>
      </c>
    </row>
    <row r="3" spans="1:16" s="77" customFormat="1" ht="15.75" customHeight="1" x14ac:dyDescent="0.25"/>
    <row r="4" spans="1:16" s="77" customFormat="1" ht="15.75" customHeight="1" x14ac:dyDescent="0.25">
      <c r="N4" s="98"/>
    </row>
    <row r="5" spans="1:16" s="77" customFormat="1" ht="15.75" customHeight="1" x14ac:dyDescent="0.25">
      <c r="N5" s="98" t="s">
        <v>335</v>
      </c>
    </row>
    <row r="6" spans="1:16" ht="13.2" x14ac:dyDescent="0.25">
      <c r="A6" s="1"/>
      <c r="B6" s="141" t="s">
        <v>291</v>
      </c>
      <c r="C6" s="3" t="s">
        <v>0</v>
      </c>
      <c r="D6" s="137" t="s">
        <v>334</v>
      </c>
      <c r="E6" s="130"/>
      <c r="F6" s="130"/>
      <c r="G6" s="130"/>
      <c r="H6" s="130"/>
      <c r="I6" s="131"/>
      <c r="J6" s="132" t="s">
        <v>2</v>
      </c>
      <c r="K6" s="130"/>
      <c r="L6" s="131"/>
      <c r="M6" s="132" t="s">
        <v>3</v>
      </c>
      <c r="N6" s="130"/>
      <c r="O6" s="131"/>
      <c r="P6" s="4" t="s">
        <v>330</v>
      </c>
    </row>
    <row r="7" spans="1:16" ht="13.2" x14ac:dyDescent="0.25">
      <c r="A7" s="5"/>
      <c r="B7" s="141"/>
      <c r="C7" s="6" t="s">
        <v>5</v>
      </c>
      <c r="D7" s="104" t="s">
        <v>278</v>
      </c>
      <c r="E7" s="105"/>
      <c r="F7" s="105"/>
      <c r="G7" s="105"/>
      <c r="H7" s="105"/>
      <c r="I7" s="106"/>
      <c r="J7" s="129">
        <f>P16+D12</f>
        <v>45127584.899999999</v>
      </c>
      <c r="K7" s="130"/>
      <c r="L7" s="131"/>
      <c r="M7" s="129">
        <f>P53</f>
        <v>43631572.622000001</v>
      </c>
      <c r="N7" s="130"/>
      <c r="O7" s="131"/>
      <c r="P7" s="7">
        <f>J7-M7</f>
        <v>1496012.2779999971</v>
      </c>
    </row>
    <row r="8" spans="1:16" ht="13.2" x14ac:dyDescent="0.25">
      <c r="A8" s="5"/>
      <c r="B8" s="141"/>
      <c r="C8" s="6" t="s">
        <v>7</v>
      </c>
      <c r="D8" s="104" t="s">
        <v>279</v>
      </c>
      <c r="E8" s="105"/>
      <c r="F8" s="105"/>
      <c r="G8" s="105"/>
      <c r="H8" s="105"/>
      <c r="I8" s="106"/>
      <c r="J8" s="138">
        <f>P17+D13</f>
        <v>0</v>
      </c>
      <c r="K8" s="139"/>
      <c r="L8" s="140"/>
      <c r="M8" s="129">
        <f>P54</f>
        <v>0</v>
      </c>
      <c r="N8" s="130"/>
      <c r="O8" s="131"/>
      <c r="P8" s="7">
        <f>J8-M8</f>
        <v>0</v>
      </c>
    </row>
    <row r="9" spans="1:16" ht="13.2" x14ac:dyDescent="0.25">
      <c r="A9" s="8"/>
      <c r="B9" s="141"/>
      <c r="C9" s="6" t="s">
        <v>9</v>
      </c>
      <c r="D9" s="104" t="s">
        <v>280</v>
      </c>
      <c r="E9" s="105"/>
      <c r="F9" s="105"/>
      <c r="G9" s="105"/>
      <c r="H9" s="105"/>
      <c r="I9" s="106"/>
      <c r="J9" s="129">
        <f>D14+P18</f>
        <v>0</v>
      </c>
      <c r="K9" s="130"/>
      <c r="L9" s="131"/>
      <c r="M9" s="129">
        <f>P55</f>
        <v>0</v>
      </c>
      <c r="N9" s="130"/>
      <c r="O9" s="131"/>
      <c r="P9" s="7">
        <f>J9-M9</f>
        <v>0</v>
      </c>
    </row>
    <row r="10" spans="1:16" ht="9" customHeight="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6" ht="13.2" x14ac:dyDescent="0.25">
      <c r="A11" s="9" t="s">
        <v>0</v>
      </c>
      <c r="B11" s="10" t="s">
        <v>11</v>
      </c>
      <c r="C11" s="11" t="s">
        <v>12</v>
      </c>
      <c r="D11" s="12" t="s">
        <v>307</v>
      </c>
      <c r="E11" s="12" t="s">
        <v>308</v>
      </c>
      <c r="F11" s="12" t="s">
        <v>309</v>
      </c>
      <c r="G11" s="12" t="s">
        <v>310</v>
      </c>
      <c r="H11" s="12" t="s">
        <v>311</v>
      </c>
      <c r="I11" s="12" t="s">
        <v>312</v>
      </c>
      <c r="J11" s="12" t="s">
        <v>313</v>
      </c>
      <c r="K11" s="12" t="s">
        <v>314</v>
      </c>
      <c r="L11" s="12" t="s">
        <v>315</v>
      </c>
      <c r="M11" s="12" t="s">
        <v>316</v>
      </c>
      <c r="N11" s="12" t="s">
        <v>317</v>
      </c>
      <c r="O11" s="12" t="s">
        <v>318</v>
      </c>
      <c r="P11" s="12" t="s">
        <v>25</v>
      </c>
    </row>
    <row r="12" spans="1:16" s="61" customFormat="1" ht="14.25" customHeight="1" x14ac:dyDescent="0.25">
      <c r="A12" s="113" t="s">
        <v>26</v>
      </c>
      <c r="B12" s="134" t="s">
        <v>327</v>
      </c>
      <c r="C12" s="60" t="s">
        <v>28</v>
      </c>
      <c r="D12" s="64">
        <v>8789624.3499999996</v>
      </c>
      <c r="E12" s="59">
        <f t="shared" ref="E12:P12" si="0">D12+D16-D53</f>
        <v>5785323.6899999995</v>
      </c>
      <c r="F12" s="59">
        <f t="shared" si="0"/>
        <v>5151195.25</v>
      </c>
      <c r="G12" s="59">
        <f t="shared" si="0"/>
        <v>4884696.8100000005</v>
      </c>
      <c r="H12" s="59">
        <f t="shared" si="0"/>
        <v>4640973.370000001</v>
      </c>
      <c r="I12" s="59">
        <f t="shared" si="0"/>
        <v>7177864.9300000016</v>
      </c>
      <c r="J12" s="59">
        <f t="shared" si="0"/>
        <v>8650644.4900000021</v>
      </c>
      <c r="K12" s="59">
        <f t="shared" si="0"/>
        <v>8814095.7480000015</v>
      </c>
      <c r="L12" s="59">
        <f t="shared" si="0"/>
        <v>9006335.7040000018</v>
      </c>
      <c r="M12" s="59">
        <f t="shared" si="0"/>
        <v>7833384.3580000019</v>
      </c>
      <c r="N12" s="59">
        <f t="shared" si="0"/>
        <v>5832784.0000000019</v>
      </c>
      <c r="O12" s="59">
        <f t="shared" si="0"/>
        <v>3061948.7900000019</v>
      </c>
      <c r="P12" s="59">
        <f t="shared" si="0"/>
        <v>1496012.2780000018</v>
      </c>
    </row>
    <row r="13" spans="1:16" s="61" customFormat="1" ht="14.25" customHeight="1" x14ac:dyDescent="0.25">
      <c r="A13" s="114"/>
      <c r="B13" s="114"/>
      <c r="C13" s="60" t="s">
        <v>29</v>
      </c>
      <c r="D13" s="64">
        <v>0</v>
      </c>
      <c r="E13" s="59">
        <f t="shared" ref="E13:P13" si="1">D13+D17-D54</f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</row>
    <row r="14" spans="1:16" s="61" customFormat="1" ht="14.25" customHeight="1" x14ac:dyDescent="0.25">
      <c r="A14" s="115"/>
      <c r="B14" s="115"/>
      <c r="C14" s="60" t="s">
        <v>30</v>
      </c>
      <c r="D14" s="64">
        <v>0</v>
      </c>
      <c r="E14" s="59">
        <f t="shared" ref="E14:P14" si="2">D14+D18-D55</f>
        <v>0</v>
      </c>
      <c r="F14" s="59">
        <f t="shared" si="2"/>
        <v>0</v>
      </c>
      <c r="G14" s="59">
        <f t="shared" si="2"/>
        <v>0</v>
      </c>
      <c r="H14" s="59">
        <f t="shared" si="2"/>
        <v>0</v>
      </c>
      <c r="I14" s="59">
        <f t="shared" si="2"/>
        <v>0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59">
        <f t="shared" si="2"/>
        <v>0</v>
      </c>
    </row>
    <row r="15" spans="1:16" ht="2.25" customHeight="1" x14ac:dyDescent="0.25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s="63" customFormat="1" ht="14.25" customHeight="1" x14ac:dyDescent="0.25">
      <c r="A16" s="116" t="s">
        <v>31</v>
      </c>
      <c r="B16" s="133" t="s">
        <v>32</v>
      </c>
      <c r="C16" s="62" t="s">
        <v>28</v>
      </c>
      <c r="D16" s="58">
        <f>D19+D31+D34+D37</f>
        <v>3694255</v>
      </c>
      <c r="E16" s="58">
        <f t="shared" ref="E16:O16" si="3">E19+E31+E34+E37</f>
        <v>3126502</v>
      </c>
      <c r="F16" s="58">
        <f t="shared" si="3"/>
        <v>3102152</v>
      </c>
      <c r="G16" s="58">
        <f t="shared" si="3"/>
        <v>2900667</v>
      </c>
      <c r="H16" s="58">
        <f t="shared" si="3"/>
        <v>6686032</v>
      </c>
      <c r="I16" s="58">
        <f t="shared" si="3"/>
        <v>5950220</v>
      </c>
      <c r="J16" s="58">
        <f t="shared" si="3"/>
        <v>3820253</v>
      </c>
      <c r="K16" s="58">
        <f t="shared" si="3"/>
        <v>3620253</v>
      </c>
      <c r="L16" s="58">
        <f t="shared" si="3"/>
        <v>1678993</v>
      </c>
      <c r="M16" s="58">
        <f t="shared" si="3"/>
        <v>1158633.55</v>
      </c>
      <c r="N16" s="58">
        <f t="shared" si="3"/>
        <v>300000</v>
      </c>
      <c r="O16" s="58">
        <f t="shared" si="3"/>
        <v>300000</v>
      </c>
      <c r="P16" s="58">
        <f>SUM(D16:O16)</f>
        <v>36337960.549999997</v>
      </c>
    </row>
    <row r="17" spans="1:19" s="63" customFormat="1" ht="14.25" customHeight="1" x14ac:dyDescent="0.25">
      <c r="A17" s="117"/>
      <c r="B17" s="117"/>
      <c r="C17" s="62" t="s">
        <v>29</v>
      </c>
      <c r="D17" s="64">
        <f>D20+D32+D35+D38</f>
        <v>0</v>
      </c>
      <c r="E17" s="64">
        <f t="shared" ref="E17:O17" si="4">E20+E32+E35+E38</f>
        <v>0</v>
      </c>
      <c r="F17" s="64">
        <f>F20+F32+F35+F38</f>
        <v>0</v>
      </c>
      <c r="G17" s="64">
        <f>G20+G32+G35+G38</f>
        <v>0</v>
      </c>
      <c r="H17" s="64">
        <f t="shared" si="4"/>
        <v>0</v>
      </c>
      <c r="I17" s="64">
        <f t="shared" si="4"/>
        <v>0</v>
      </c>
      <c r="J17" s="64">
        <f t="shared" si="4"/>
        <v>0</v>
      </c>
      <c r="K17" s="64">
        <f t="shared" si="4"/>
        <v>0</v>
      </c>
      <c r="L17" s="64">
        <f>L20+L32+L35+L38</f>
        <v>0</v>
      </c>
      <c r="M17" s="64">
        <f t="shared" si="4"/>
        <v>0</v>
      </c>
      <c r="N17" s="64">
        <f t="shared" si="4"/>
        <v>0</v>
      </c>
      <c r="O17" s="64">
        <f t="shared" si="4"/>
        <v>0</v>
      </c>
      <c r="P17" s="64">
        <f>SUM(D17:O17)</f>
        <v>0</v>
      </c>
    </row>
    <row r="18" spans="1:19" s="63" customFormat="1" ht="14.25" customHeight="1" x14ac:dyDescent="0.25">
      <c r="A18" s="118"/>
      <c r="B18" s="118"/>
      <c r="C18" s="62" t="s">
        <v>30</v>
      </c>
      <c r="D18" s="64">
        <v>0</v>
      </c>
      <c r="E18" s="64">
        <f t="shared" ref="E18:O18" si="5">E21+E33+E36+E39</f>
        <v>0</v>
      </c>
      <c r="F18" s="64">
        <f>F21+F33+F36+F39</f>
        <v>0</v>
      </c>
      <c r="G18" s="64">
        <f t="shared" si="5"/>
        <v>0</v>
      </c>
      <c r="H18" s="64">
        <f t="shared" si="5"/>
        <v>0</v>
      </c>
      <c r="I18" s="64">
        <f>I21+I33+I36+I39</f>
        <v>0</v>
      </c>
      <c r="J18" s="64">
        <f t="shared" si="5"/>
        <v>0</v>
      </c>
      <c r="K18" s="64">
        <f t="shared" si="5"/>
        <v>0</v>
      </c>
      <c r="L18" s="64">
        <f t="shared" si="5"/>
        <v>0</v>
      </c>
      <c r="M18" s="64">
        <f t="shared" si="5"/>
        <v>0</v>
      </c>
      <c r="N18" s="64">
        <f t="shared" si="5"/>
        <v>0</v>
      </c>
      <c r="O18" s="64">
        <f t="shared" si="5"/>
        <v>0</v>
      </c>
      <c r="P18" s="64">
        <f>SUM(D18:O18)</f>
        <v>0</v>
      </c>
    </row>
    <row r="19" spans="1:19" ht="14.25" customHeight="1" x14ac:dyDescent="0.25">
      <c r="A19" s="119" t="s">
        <v>33</v>
      </c>
      <c r="B19" s="111" t="s">
        <v>34</v>
      </c>
      <c r="C19" s="78" t="s">
        <v>28</v>
      </c>
      <c r="D19" s="79">
        <f>D22+D25+D28</f>
        <v>3278000</v>
      </c>
      <c r="E19" s="79">
        <f t="shared" ref="E19:O19" si="6">E22+E25+E28</f>
        <v>2116716</v>
      </c>
      <c r="F19" s="79">
        <f>F22+F25+F28</f>
        <v>2092366</v>
      </c>
      <c r="G19" s="79">
        <f t="shared" si="6"/>
        <v>2190881</v>
      </c>
      <c r="H19" s="79">
        <f t="shared" si="6"/>
        <v>5976246</v>
      </c>
      <c r="I19" s="79">
        <f t="shared" si="6"/>
        <v>4940434</v>
      </c>
      <c r="J19" s="79">
        <f t="shared" si="6"/>
        <v>2510467</v>
      </c>
      <c r="K19" s="79">
        <f t="shared" si="6"/>
        <v>2310467</v>
      </c>
      <c r="L19" s="79">
        <f t="shared" si="6"/>
        <v>670234</v>
      </c>
      <c r="M19" s="79">
        <f t="shared" si="6"/>
        <v>400233.55</v>
      </c>
      <c r="N19" s="79">
        <f t="shared" si="6"/>
        <v>0</v>
      </c>
      <c r="O19" s="79">
        <f t="shared" si="6"/>
        <v>0</v>
      </c>
      <c r="P19" s="79">
        <f>SUM(P22,P25,P28)</f>
        <v>26486044.550000001</v>
      </c>
      <c r="Q19" s="71"/>
      <c r="R19" s="71"/>
      <c r="S19" s="71"/>
    </row>
    <row r="20" spans="1:19" ht="14.25" customHeight="1" x14ac:dyDescent="0.25">
      <c r="A20" s="102"/>
      <c r="B20" s="102"/>
      <c r="C20" s="78" t="s">
        <v>29</v>
      </c>
      <c r="D20" s="79">
        <f>D23+D26+D29</f>
        <v>0</v>
      </c>
      <c r="E20" s="79">
        <f>E23+E26+E29</f>
        <v>0</v>
      </c>
      <c r="F20" s="79">
        <f>F23+F26+F29</f>
        <v>0</v>
      </c>
      <c r="G20" s="79">
        <f t="shared" ref="G20:O20" si="7">G23+G26+G29</f>
        <v>0</v>
      </c>
      <c r="H20" s="79">
        <f t="shared" si="7"/>
        <v>0</v>
      </c>
      <c r="I20" s="79">
        <f t="shared" si="7"/>
        <v>0</v>
      </c>
      <c r="J20" s="79">
        <f t="shared" si="7"/>
        <v>0</v>
      </c>
      <c r="K20" s="79">
        <f t="shared" si="7"/>
        <v>0</v>
      </c>
      <c r="L20" s="79">
        <f>L23+L26+L29</f>
        <v>0</v>
      </c>
      <c r="M20" s="79">
        <f t="shared" si="7"/>
        <v>0</v>
      </c>
      <c r="N20" s="79">
        <f t="shared" si="7"/>
        <v>0</v>
      </c>
      <c r="O20" s="79">
        <f t="shared" si="7"/>
        <v>0</v>
      </c>
      <c r="P20" s="79">
        <f>SUM(D20:O20)</f>
        <v>0</v>
      </c>
      <c r="Q20" s="71"/>
      <c r="R20" s="71"/>
      <c r="S20" s="71"/>
    </row>
    <row r="21" spans="1:19" ht="14.25" customHeight="1" x14ac:dyDescent="0.25">
      <c r="A21" s="103"/>
      <c r="B21" s="103"/>
      <c r="C21" s="78" t="s">
        <v>30</v>
      </c>
      <c r="D21" s="79">
        <f>D24+D27+D30</f>
        <v>0</v>
      </c>
      <c r="E21" s="79">
        <f>E24+E27+E30</f>
        <v>0</v>
      </c>
      <c r="F21" s="79">
        <f t="shared" ref="F21:O21" si="8">F24+F27+F30</f>
        <v>0</v>
      </c>
      <c r="G21" s="79">
        <f>G24+G27+G30</f>
        <v>0</v>
      </c>
      <c r="H21" s="79">
        <f t="shared" si="8"/>
        <v>0</v>
      </c>
      <c r="I21" s="79">
        <f>I24+I27+I30</f>
        <v>0</v>
      </c>
      <c r="J21" s="79">
        <f t="shared" si="8"/>
        <v>0</v>
      </c>
      <c r="K21" s="79">
        <f t="shared" si="8"/>
        <v>0</v>
      </c>
      <c r="L21" s="79">
        <f t="shared" si="8"/>
        <v>0</v>
      </c>
      <c r="M21" s="79">
        <f t="shared" si="8"/>
        <v>0</v>
      </c>
      <c r="N21" s="79">
        <f t="shared" si="8"/>
        <v>0</v>
      </c>
      <c r="O21" s="79">
        <f t="shared" si="8"/>
        <v>0</v>
      </c>
      <c r="P21" s="79">
        <f>P24+P27+P30</f>
        <v>0</v>
      </c>
      <c r="Q21" s="71"/>
      <c r="R21" s="71"/>
      <c r="S21" s="71"/>
    </row>
    <row r="22" spans="1:19" ht="14.4" hidden="1" customHeight="1" x14ac:dyDescent="0.25">
      <c r="A22" s="112" t="s">
        <v>35</v>
      </c>
      <c r="B22" s="101" t="s">
        <v>38</v>
      </c>
      <c r="C22" s="80" t="s">
        <v>28</v>
      </c>
      <c r="D22" s="65">
        <v>3000000</v>
      </c>
      <c r="E22" s="65">
        <v>1638716</v>
      </c>
      <c r="F22" s="65">
        <v>1614366</v>
      </c>
      <c r="G22" s="65">
        <v>1712881</v>
      </c>
      <c r="H22" s="65">
        <v>5558246</v>
      </c>
      <c r="I22" s="65">
        <v>4621434</v>
      </c>
      <c r="J22" s="65">
        <v>2290467</v>
      </c>
      <c r="K22" s="65">
        <v>2090467</v>
      </c>
      <c r="L22" s="65">
        <v>450234</v>
      </c>
      <c r="M22" s="65">
        <v>250233.55</v>
      </c>
      <c r="N22" s="65">
        <v>0</v>
      </c>
      <c r="O22" s="65">
        <v>0</v>
      </c>
      <c r="P22" s="70">
        <f>SUM(D22:O22)</f>
        <v>23227044.550000001</v>
      </c>
      <c r="Q22" s="81"/>
      <c r="R22" s="82"/>
      <c r="S22" s="71"/>
    </row>
    <row r="23" spans="1:19" ht="14.25" hidden="1" customHeight="1" x14ac:dyDescent="0.25">
      <c r="A23" s="102"/>
      <c r="B23" s="102"/>
      <c r="C23" s="80" t="s">
        <v>29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70">
        <f>SUM(D23:O23)</f>
        <v>0</v>
      </c>
      <c r="Q23" s="71"/>
      <c r="R23" s="71"/>
      <c r="S23" s="71"/>
    </row>
    <row r="24" spans="1:19" ht="14.25" hidden="1" customHeight="1" x14ac:dyDescent="0.25">
      <c r="A24" s="103"/>
      <c r="B24" s="103"/>
      <c r="C24" s="80" t="s">
        <v>30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70">
        <f t="shared" ref="P24:P51" si="9">SUM(D24:O24)</f>
        <v>0</v>
      </c>
      <c r="Q24" s="71"/>
      <c r="R24" s="71"/>
      <c r="S24" s="71"/>
    </row>
    <row r="25" spans="1:19" ht="14.25" hidden="1" customHeight="1" x14ac:dyDescent="0.25">
      <c r="A25" s="112" t="s">
        <v>37</v>
      </c>
      <c r="B25" s="101" t="s">
        <v>303</v>
      </c>
      <c r="C25" s="80" t="s">
        <v>28</v>
      </c>
      <c r="D25" s="65">
        <v>0</v>
      </c>
      <c r="E25" s="65">
        <v>198000</v>
      </c>
      <c r="F25" s="65">
        <v>198000</v>
      </c>
      <c r="G25" s="65">
        <v>198000</v>
      </c>
      <c r="H25" s="65">
        <v>198000</v>
      </c>
      <c r="I25" s="65">
        <v>99000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70">
        <f>SUM(D25:O25)</f>
        <v>891000</v>
      </c>
      <c r="Q25" s="71"/>
      <c r="R25" s="71"/>
      <c r="S25" s="71"/>
    </row>
    <row r="26" spans="1:19" ht="14.25" hidden="1" customHeight="1" x14ac:dyDescent="0.25">
      <c r="A26" s="102"/>
      <c r="B26" s="102"/>
      <c r="C26" s="80" t="s">
        <v>29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70">
        <f t="shared" si="9"/>
        <v>0</v>
      </c>
      <c r="Q26" s="71"/>
      <c r="R26" s="71"/>
      <c r="S26" s="71"/>
    </row>
    <row r="27" spans="1:19" ht="14.25" hidden="1" customHeight="1" x14ac:dyDescent="0.25">
      <c r="A27" s="103"/>
      <c r="B27" s="103"/>
      <c r="C27" s="80" t="s">
        <v>30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70">
        <f t="shared" si="9"/>
        <v>0</v>
      </c>
      <c r="Q27" s="71"/>
      <c r="R27" s="71"/>
      <c r="S27" s="71"/>
    </row>
    <row r="28" spans="1:19" ht="14.25" hidden="1" customHeight="1" x14ac:dyDescent="0.25">
      <c r="A28" s="112" t="s">
        <v>39</v>
      </c>
      <c r="B28" s="101" t="s">
        <v>287</v>
      </c>
      <c r="C28" s="80" t="s">
        <v>28</v>
      </c>
      <c r="D28" s="65">
        <v>278000</v>
      </c>
      <c r="E28" s="65">
        <v>280000</v>
      </c>
      <c r="F28" s="65">
        <v>280000</v>
      </c>
      <c r="G28" s="65">
        <v>280000</v>
      </c>
      <c r="H28" s="65">
        <v>220000</v>
      </c>
      <c r="I28" s="65">
        <v>220000</v>
      </c>
      <c r="J28" s="65">
        <v>220000</v>
      </c>
      <c r="K28" s="65">
        <v>220000</v>
      </c>
      <c r="L28" s="65">
        <v>220000</v>
      </c>
      <c r="M28" s="65">
        <v>150000</v>
      </c>
      <c r="N28" s="65">
        <v>0</v>
      </c>
      <c r="O28" s="65">
        <v>0</v>
      </c>
      <c r="P28" s="70">
        <f>SUM(D28:O28)</f>
        <v>2368000</v>
      </c>
      <c r="Q28" s="71"/>
      <c r="R28" s="71"/>
      <c r="S28" s="71"/>
    </row>
    <row r="29" spans="1:19" ht="14.25" hidden="1" customHeight="1" x14ac:dyDescent="0.25">
      <c r="A29" s="102"/>
      <c r="B29" s="102"/>
      <c r="C29" s="80" t="s">
        <v>29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70">
        <f t="shared" si="9"/>
        <v>0</v>
      </c>
      <c r="Q29" s="71"/>
      <c r="R29" s="71"/>
      <c r="S29" s="71"/>
    </row>
    <row r="30" spans="1:19" ht="14.25" hidden="1" customHeight="1" x14ac:dyDescent="0.25">
      <c r="A30" s="103"/>
      <c r="B30" s="103"/>
      <c r="C30" s="80" t="s">
        <v>30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70">
        <f t="shared" si="9"/>
        <v>0</v>
      </c>
      <c r="Q30" s="71"/>
      <c r="R30" s="71"/>
      <c r="S30" s="71"/>
    </row>
    <row r="31" spans="1:19" ht="14.25" customHeight="1" x14ac:dyDescent="0.25">
      <c r="A31" s="110" t="s">
        <v>43</v>
      </c>
      <c r="B31" s="107" t="s">
        <v>328</v>
      </c>
      <c r="C31" s="83" t="s">
        <v>28</v>
      </c>
      <c r="D31" s="79">
        <v>248105</v>
      </c>
      <c r="E31" s="79">
        <v>303386</v>
      </c>
      <c r="F31" s="79">
        <v>303386</v>
      </c>
      <c r="G31" s="79">
        <v>303386</v>
      </c>
      <c r="H31" s="79">
        <v>303386</v>
      </c>
      <c r="I31" s="79">
        <v>303386</v>
      </c>
      <c r="J31" s="79">
        <v>303386</v>
      </c>
      <c r="K31" s="79">
        <v>303386</v>
      </c>
      <c r="L31" s="79">
        <v>302359</v>
      </c>
      <c r="M31" s="79">
        <v>180000</v>
      </c>
      <c r="N31" s="79">
        <v>0</v>
      </c>
      <c r="O31" s="79">
        <v>0</v>
      </c>
      <c r="P31" s="79">
        <f>SUM(D31:O31)</f>
        <v>2854166</v>
      </c>
      <c r="Q31" s="71"/>
      <c r="R31" s="71"/>
      <c r="S31" s="71"/>
    </row>
    <row r="32" spans="1:19" ht="14.25" customHeight="1" x14ac:dyDescent="0.25">
      <c r="A32" s="108"/>
      <c r="B32" s="108"/>
      <c r="C32" s="83" t="s">
        <v>29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1"/>
      <c r="R32" s="71"/>
      <c r="S32" s="71"/>
    </row>
    <row r="33" spans="1:19" ht="14.25" customHeight="1" x14ac:dyDescent="0.25">
      <c r="A33" s="109"/>
      <c r="B33" s="109"/>
      <c r="C33" s="83" t="s">
        <v>30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f>SUM(D33:O33)</f>
        <v>0</v>
      </c>
      <c r="Q33" s="71"/>
      <c r="R33" s="71"/>
      <c r="S33" s="71"/>
    </row>
    <row r="34" spans="1:19" ht="14.25" customHeight="1" x14ac:dyDescent="0.25">
      <c r="A34" s="110" t="s">
        <v>63</v>
      </c>
      <c r="B34" s="107" t="s">
        <v>329</v>
      </c>
      <c r="C34" s="83" t="s">
        <v>28</v>
      </c>
      <c r="D34" s="79">
        <v>61750</v>
      </c>
      <c r="E34" s="79">
        <v>126500</v>
      </c>
      <c r="F34" s="79">
        <v>126500</v>
      </c>
      <c r="G34" s="79">
        <v>126500</v>
      </c>
      <c r="H34" s="79">
        <v>126500</v>
      </c>
      <c r="I34" s="79">
        <v>126500</v>
      </c>
      <c r="J34" s="79">
        <v>126500</v>
      </c>
      <c r="K34" s="79">
        <v>126500</v>
      </c>
      <c r="L34" s="79">
        <v>126500</v>
      </c>
      <c r="M34" s="79">
        <v>0</v>
      </c>
      <c r="N34" s="79">
        <v>0</v>
      </c>
      <c r="O34" s="79">
        <v>0</v>
      </c>
      <c r="P34" s="79">
        <f>SUM(D34:O34)</f>
        <v>1073750</v>
      </c>
      <c r="Q34" s="71"/>
      <c r="R34" s="71"/>
      <c r="S34" s="71"/>
    </row>
    <row r="35" spans="1:19" ht="14.25" customHeight="1" x14ac:dyDescent="0.25">
      <c r="A35" s="108"/>
      <c r="B35" s="108"/>
      <c r="C35" s="83" t="s">
        <v>29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f t="shared" si="9"/>
        <v>0</v>
      </c>
      <c r="Q35" s="71"/>
      <c r="R35" s="71"/>
      <c r="S35" s="71"/>
    </row>
    <row r="36" spans="1:19" ht="14.25" customHeight="1" x14ac:dyDescent="0.25">
      <c r="A36" s="109"/>
      <c r="B36" s="109"/>
      <c r="C36" s="83" t="s">
        <v>30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1"/>
      <c r="R36" s="71"/>
      <c r="S36" s="71"/>
    </row>
    <row r="37" spans="1:19" ht="14.25" customHeight="1" x14ac:dyDescent="0.25">
      <c r="A37" s="110" t="s">
        <v>65</v>
      </c>
      <c r="B37" s="107" t="s">
        <v>324</v>
      </c>
      <c r="C37" s="83" t="s">
        <v>28</v>
      </c>
      <c r="D37" s="79">
        <f>SUM(D40+D49+D43+D46)</f>
        <v>106400</v>
      </c>
      <c r="E37" s="79">
        <f>SUM(E40+E49+E43+E46)</f>
        <v>579900</v>
      </c>
      <c r="F37" s="79">
        <f t="shared" ref="F37:O37" si="10">SUM(F40+F49+F43+F46)</f>
        <v>579900</v>
      </c>
      <c r="G37" s="79">
        <f t="shared" si="10"/>
        <v>279900</v>
      </c>
      <c r="H37" s="79">
        <f t="shared" si="10"/>
        <v>279900</v>
      </c>
      <c r="I37" s="79">
        <f t="shared" si="10"/>
        <v>579900</v>
      </c>
      <c r="J37" s="79">
        <f t="shared" si="10"/>
        <v>879900</v>
      </c>
      <c r="K37" s="79">
        <f t="shared" si="10"/>
        <v>879900</v>
      </c>
      <c r="L37" s="79">
        <f t="shared" si="10"/>
        <v>579900</v>
      </c>
      <c r="M37" s="79">
        <f t="shared" si="10"/>
        <v>578400</v>
      </c>
      <c r="N37" s="79">
        <f t="shared" si="10"/>
        <v>300000</v>
      </c>
      <c r="O37" s="79">
        <f t="shared" si="10"/>
        <v>300000</v>
      </c>
      <c r="P37" s="79">
        <f>SUM(D37:O37)</f>
        <v>5924000</v>
      </c>
      <c r="Q37" s="71"/>
      <c r="R37" s="71"/>
      <c r="S37" s="71"/>
    </row>
    <row r="38" spans="1:19" ht="14.25" customHeight="1" x14ac:dyDescent="0.25">
      <c r="A38" s="102"/>
      <c r="B38" s="102"/>
      <c r="C38" s="83" t="s">
        <v>29</v>
      </c>
      <c r="D38" s="79">
        <f t="shared" ref="D38:O38" si="11">SUM(D41+D50)</f>
        <v>0</v>
      </c>
      <c r="E38" s="79">
        <f t="shared" si="11"/>
        <v>0</v>
      </c>
      <c r="F38" s="79">
        <f t="shared" si="11"/>
        <v>0</v>
      </c>
      <c r="G38" s="79">
        <f t="shared" si="11"/>
        <v>0</v>
      </c>
      <c r="H38" s="79">
        <f t="shared" si="11"/>
        <v>0</v>
      </c>
      <c r="I38" s="79">
        <f t="shared" si="11"/>
        <v>0</v>
      </c>
      <c r="J38" s="79">
        <f t="shared" si="11"/>
        <v>0</v>
      </c>
      <c r="K38" s="79">
        <f t="shared" si="11"/>
        <v>0</v>
      </c>
      <c r="L38" s="79">
        <f t="shared" si="11"/>
        <v>0</v>
      </c>
      <c r="M38" s="79">
        <f t="shared" si="11"/>
        <v>0</v>
      </c>
      <c r="N38" s="79">
        <f t="shared" si="11"/>
        <v>0</v>
      </c>
      <c r="O38" s="79">
        <f t="shared" si="11"/>
        <v>0</v>
      </c>
      <c r="P38" s="79">
        <f t="shared" si="9"/>
        <v>0</v>
      </c>
      <c r="Q38" s="71"/>
      <c r="R38" s="71"/>
      <c r="S38" s="71"/>
    </row>
    <row r="39" spans="1:19" ht="13.8" customHeight="1" thickBot="1" x14ac:dyDescent="0.3">
      <c r="A39" s="144"/>
      <c r="B39" s="144"/>
      <c r="C39" s="96" t="s">
        <v>30</v>
      </c>
      <c r="D39" s="97">
        <f>SUM(D42+D51)</f>
        <v>0</v>
      </c>
      <c r="E39" s="97">
        <f t="shared" ref="E39:O39" si="12">SUM(E42+E51)</f>
        <v>0</v>
      </c>
      <c r="F39" s="97">
        <f t="shared" si="12"/>
        <v>0</v>
      </c>
      <c r="G39" s="97">
        <f t="shared" si="12"/>
        <v>0</v>
      </c>
      <c r="H39" s="97">
        <f t="shared" si="12"/>
        <v>0</v>
      </c>
      <c r="I39" s="97">
        <f t="shared" si="12"/>
        <v>0</v>
      </c>
      <c r="J39" s="97">
        <f t="shared" si="12"/>
        <v>0</v>
      </c>
      <c r="K39" s="97">
        <f t="shared" si="12"/>
        <v>0</v>
      </c>
      <c r="L39" s="97">
        <f t="shared" si="12"/>
        <v>0</v>
      </c>
      <c r="M39" s="97">
        <f t="shared" si="12"/>
        <v>0</v>
      </c>
      <c r="N39" s="97">
        <f t="shared" si="12"/>
        <v>0</v>
      </c>
      <c r="O39" s="97">
        <f t="shared" si="12"/>
        <v>0</v>
      </c>
      <c r="P39" s="97">
        <f t="shared" si="9"/>
        <v>0</v>
      </c>
      <c r="Q39" s="71"/>
      <c r="R39" s="71"/>
      <c r="S39" s="71"/>
    </row>
    <row r="40" spans="1:19" ht="14.25" hidden="1" customHeight="1" x14ac:dyDescent="0.25">
      <c r="A40" s="145" t="s">
        <v>281</v>
      </c>
      <c r="B40" s="147" t="s">
        <v>325</v>
      </c>
      <c r="C40" s="94" t="s">
        <v>28</v>
      </c>
      <c r="D40" s="95">
        <v>0</v>
      </c>
      <c r="E40" s="95">
        <v>133500</v>
      </c>
      <c r="F40" s="95">
        <v>133500</v>
      </c>
      <c r="G40" s="95">
        <v>133500</v>
      </c>
      <c r="H40" s="95">
        <v>133500</v>
      </c>
      <c r="I40" s="95">
        <v>133500</v>
      </c>
      <c r="J40" s="95">
        <v>133500</v>
      </c>
      <c r="K40" s="95">
        <v>133500</v>
      </c>
      <c r="L40" s="95">
        <v>133500</v>
      </c>
      <c r="M40" s="95">
        <v>132000</v>
      </c>
      <c r="N40" s="95">
        <v>0</v>
      </c>
      <c r="O40" s="95">
        <v>0</v>
      </c>
      <c r="P40" s="95">
        <f>SUM(D40:O40)</f>
        <v>1200000</v>
      </c>
      <c r="Q40" s="71"/>
      <c r="R40" s="71"/>
      <c r="S40" s="71"/>
    </row>
    <row r="41" spans="1:19" ht="14.25" hidden="1" customHeight="1" x14ac:dyDescent="0.25">
      <c r="A41" s="102"/>
      <c r="B41" s="102"/>
      <c r="C41" s="84" t="s">
        <v>29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f t="shared" si="9"/>
        <v>0</v>
      </c>
      <c r="Q41" s="71"/>
      <c r="R41" s="71"/>
      <c r="S41" s="71"/>
    </row>
    <row r="42" spans="1:19" ht="14.25" hidden="1" customHeight="1" x14ac:dyDescent="0.25">
      <c r="A42" s="103"/>
      <c r="B42" s="103"/>
      <c r="C42" s="84" t="s">
        <v>30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f t="shared" si="9"/>
        <v>0</v>
      </c>
      <c r="Q42" s="71"/>
      <c r="R42" s="71"/>
      <c r="S42" s="71"/>
    </row>
    <row r="43" spans="1:19" s="72" customFormat="1" ht="14.25" hidden="1" customHeight="1" x14ac:dyDescent="0.25">
      <c r="A43" s="85"/>
      <c r="B43" s="148" t="s">
        <v>322</v>
      </c>
      <c r="C43" s="84" t="s">
        <v>28</v>
      </c>
      <c r="D43" s="70">
        <v>40000</v>
      </c>
      <c r="E43" s="70">
        <v>80000</v>
      </c>
      <c r="F43" s="70">
        <v>80000</v>
      </c>
      <c r="G43" s="70">
        <v>80000</v>
      </c>
      <c r="H43" s="70">
        <v>80000</v>
      </c>
      <c r="I43" s="70">
        <v>80000</v>
      </c>
      <c r="J43" s="70">
        <v>80000</v>
      </c>
      <c r="K43" s="70">
        <v>80000</v>
      </c>
      <c r="L43" s="70">
        <v>80000</v>
      </c>
      <c r="M43" s="70">
        <v>80000</v>
      </c>
      <c r="N43" s="70">
        <v>0</v>
      </c>
      <c r="O43" s="70">
        <v>0</v>
      </c>
      <c r="P43" s="70">
        <f>SUM(D43:O43)</f>
        <v>760000</v>
      </c>
      <c r="Q43" s="71"/>
      <c r="R43" s="71"/>
      <c r="S43" s="71"/>
    </row>
    <row r="44" spans="1:19" s="72" customFormat="1" ht="14.25" hidden="1" customHeight="1" x14ac:dyDescent="0.25">
      <c r="A44" s="85"/>
      <c r="B44" s="102"/>
      <c r="C44" s="84" t="s">
        <v>29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1"/>
      <c r="R44" s="71"/>
      <c r="S44" s="71"/>
    </row>
    <row r="45" spans="1:19" s="72" customFormat="1" ht="14.25" hidden="1" customHeight="1" x14ac:dyDescent="0.25">
      <c r="A45" s="85"/>
      <c r="B45" s="103"/>
      <c r="C45" s="84" t="s">
        <v>30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1"/>
      <c r="R45" s="71"/>
      <c r="S45" s="71"/>
    </row>
    <row r="46" spans="1:19" s="72" customFormat="1" ht="14.25" hidden="1" customHeight="1" x14ac:dyDescent="0.25">
      <c r="A46" s="85"/>
      <c r="B46" s="148" t="s">
        <v>321</v>
      </c>
      <c r="C46" s="84" t="s">
        <v>28</v>
      </c>
      <c r="D46" s="70">
        <v>0</v>
      </c>
      <c r="E46" s="70">
        <v>300000</v>
      </c>
      <c r="F46" s="70">
        <v>300000</v>
      </c>
      <c r="G46" s="70">
        <v>0</v>
      </c>
      <c r="H46" s="70">
        <v>0</v>
      </c>
      <c r="I46" s="70">
        <v>300000</v>
      </c>
      <c r="J46" s="70">
        <v>600000</v>
      </c>
      <c r="K46" s="70">
        <v>600000</v>
      </c>
      <c r="L46" s="70">
        <v>300000</v>
      </c>
      <c r="M46" s="70">
        <v>300000</v>
      </c>
      <c r="N46" s="70">
        <v>300000</v>
      </c>
      <c r="O46" s="70">
        <v>300000</v>
      </c>
      <c r="P46" s="70">
        <f>SUM(D46:O46)</f>
        <v>3300000</v>
      </c>
      <c r="Q46" s="71"/>
      <c r="R46" s="71"/>
      <c r="S46" s="71"/>
    </row>
    <row r="47" spans="1:19" s="72" customFormat="1" ht="14.25" hidden="1" customHeight="1" x14ac:dyDescent="0.25">
      <c r="A47" s="85"/>
      <c r="B47" s="102"/>
      <c r="C47" s="84" t="s">
        <v>29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1"/>
      <c r="R47" s="71"/>
      <c r="S47" s="71"/>
    </row>
    <row r="48" spans="1:19" s="72" customFormat="1" ht="14.25" hidden="1" customHeight="1" x14ac:dyDescent="0.25">
      <c r="A48" s="85"/>
      <c r="B48" s="103"/>
      <c r="C48" s="84" t="s">
        <v>30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1"/>
      <c r="R48" s="71"/>
      <c r="S48" s="71"/>
    </row>
    <row r="49" spans="1:19" ht="14.25" hidden="1" customHeight="1" x14ac:dyDescent="0.25">
      <c r="A49" s="146" t="s">
        <v>282</v>
      </c>
      <c r="B49" s="148" t="s">
        <v>306</v>
      </c>
      <c r="C49" s="84" t="s">
        <v>28</v>
      </c>
      <c r="D49" s="70">
        <v>66400</v>
      </c>
      <c r="E49" s="70">
        <v>66400</v>
      </c>
      <c r="F49" s="70">
        <v>66400</v>
      </c>
      <c r="G49" s="70">
        <v>66400</v>
      </c>
      <c r="H49" s="70">
        <v>66400</v>
      </c>
      <c r="I49" s="70">
        <v>66400</v>
      </c>
      <c r="J49" s="70">
        <v>66400</v>
      </c>
      <c r="K49" s="70">
        <v>66400</v>
      </c>
      <c r="L49" s="70">
        <v>66400</v>
      </c>
      <c r="M49" s="70">
        <v>66400</v>
      </c>
      <c r="N49" s="70">
        <v>0</v>
      </c>
      <c r="O49" s="70">
        <v>0</v>
      </c>
      <c r="P49" s="70">
        <f>SUM(D49:O49)</f>
        <v>664000</v>
      </c>
      <c r="Q49" s="71"/>
      <c r="R49" s="71"/>
      <c r="S49" s="71"/>
    </row>
    <row r="50" spans="1:19" ht="14.25" hidden="1" customHeight="1" x14ac:dyDescent="0.25">
      <c r="A50" s="102"/>
      <c r="B50" s="102"/>
      <c r="C50" s="84" t="s">
        <v>29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f t="shared" si="9"/>
        <v>0</v>
      </c>
      <c r="Q50" s="71"/>
      <c r="R50" s="71"/>
      <c r="S50" s="71"/>
    </row>
    <row r="51" spans="1:19" ht="14.25" hidden="1" customHeight="1" x14ac:dyDescent="0.25">
      <c r="A51" s="103"/>
      <c r="B51" s="103"/>
      <c r="C51" s="84" t="s">
        <v>30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f t="shared" si="9"/>
        <v>0</v>
      </c>
      <c r="Q51" s="71"/>
      <c r="R51" s="71"/>
      <c r="S51" s="71"/>
    </row>
    <row r="52" spans="1:19" ht="2.25" hidden="1" customHeight="1" x14ac:dyDescent="0.25">
      <c r="A52" s="86"/>
      <c r="B52" s="87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71"/>
      <c r="R52" s="71"/>
      <c r="S52" s="71"/>
    </row>
    <row r="53" spans="1:19" s="61" customFormat="1" ht="14.25" customHeight="1" x14ac:dyDescent="0.25">
      <c r="A53" s="113" t="s">
        <v>85</v>
      </c>
      <c r="B53" s="134" t="s">
        <v>86</v>
      </c>
      <c r="C53" s="60" t="s">
        <v>28</v>
      </c>
      <c r="D53" s="64">
        <f>SUM(D56,D59,D86,D131,D140,D158,D182,D197,D212,D233,D248,D251)</f>
        <v>6698555.6600000001</v>
      </c>
      <c r="E53" s="64">
        <f t="shared" ref="E53:O53" si="13">SUM(E56,E59,E86,E131,E140,E158,E182,E197,E212,E233,E248,E251)</f>
        <v>3760630.44</v>
      </c>
      <c r="F53" s="64">
        <f t="shared" si="13"/>
        <v>3368650.44</v>
      </c>
      <c r="G53" s="64">
        <f t="shared" si="13"/>
        <v>3144390.44</v>
      </c>
      <c r="H53" s="64">
        <f t="shared" si="13"/>
        <v>4149140.44</v>
      </c>
      <c r="I53" s="64">
        <f t="shared" si="13"/>
        <v>4477440.4399999995</v>
      </c>
      <c r="J53" s="64">
        <f t="shared" si="13"/>
        <v>3656801.7420000001</v>
      </c>
      <c r="K53" s="64">
        <f t="shared" si="13"/>
        <v>3428013.0439999998</v>
      </c>
      <c r="L53" s="64">
        <f t="shared" si="13"/>
        <v>2851944.3459999999</v>
      </c>
      <c r="M53" s="64">
        <f t="shared" si="13"/>
        <v>3159233.9079999998</v>
      </c>
      <c r="N53" s="64">
        <f t="shared" si="13"/>
        <v>3070835.21</v>
      </c>
      <c r="O53" s="64">
        <f t="shared" si="13"/>
        <v>1865936.5120000001</v>
      </c>
      <c r="P53" s="64">
        <f>SUM(P56,P59,P86,P131,P140,P158,P182,P197,P212,P233,P248,P251)</f>
        <v>43631572.622000001</v>
      </c>
    </row>
    <row r="54" spans="1:19" s="61" customFormat="1" ht="14.25" customHeight="1" x14ac:dyDescent="0.25">
      <c r="A54" s="114"/>
      <c r="B54" s="114"/>
      <c r="C54" s="60" t="s">
        <v>29</v>
      </c>
      <c r="D54" s="64">
        <f t="shared" ref="D54:P54" si="14">D57+D60+D87+D141+D159+D183+D213+D132+D198+D234+D249+D252</f>
        <v>0</v>
      </c>
      <c r="E54" s="64">
        <f>E57+E60+E87+E141+E159+E183+E213+E132+E198+E234+E249+E252</f>
        <v>0</v>
      </c>
      <c r="F54" s="64">
        <f t="shared" si="14"/>
        <v>0</v>
      </c>
      <c r="G54" s="64">
        <f t="shared" si="14"/>
        <v>0</v>
      </c>
      <c r="H54" s="64">
        <f t="shared" si="14"/>
        <v>0</v>
      </c>
      <c r="I54" s="64">
        <f t="shared" si="14"/>
        <v>0</v>
      </c>
      <c r="J54" s="64">
        <f t="shared" si="14"/>
        <v>0</v>
      </c>
      <c r="K54" s="64">
        <f t="shared" si="14"/>
        <v>0</v>
      </c>
      <c r="L54" s="64">
        <f t="shared" si="14"/>
        <v>0</v>
      </c>
      <c r="M54" s="64">
        <f t="shared" si="14"/>
        <v>0</v>
      </c>
      <c r="N54" s="64">
        <f t="shared" si="14"/>
        <v>0</v>
      </c>
      <c r="O54" s="64">
        <f t="shared" si="14"/>
        <v>0</v>
      </c>
      <c r="P54" s="64">
        <f t="shared" si="14"/>
        <v>0</v>
      </c>
    </row>
    <row r="55" spans="1:19" s="61" customFormat="1" ht="14.25" customHeight="1" x14ac:dyDescent="0.25">
      <c r="A55" s="115"/>
      <c r="B55" s="115"/>
      <c r="C55" s="60" t="s">
        <v>30</v>
      </c>
      <c r="D55" s="64">
        <v>0</v>
      </c>
      <c r="E55" s="64">
        <f t="shared" ref="E55:P55" si="15">E61+E88+E142+E160+E184+E214+E58+E133+E199+E235+E250+E253</f>
        <v>0</v>
      </c>
      <c r="F55" s="64">
        <f t="shared" si="15"/>
        <v>0</v>
      </c>
      <c r="G55" s="64">
        <f t="shared" si="15"/>
        <v>0</v>
      </c>
      <c r="H55" s="64">
        <f t="shared" si="15"/>
        <v>0</v>
      </c>
      <c r="I55" s="64">
        <f t="shared" si="15"/>
        <v>0</v>
      </c>
      <c r="J55" s="64">
        <f t="shared" si="15"/>
        <v>0</v>
      </c>
      <c r="K55" s="64">
        <f t="shared" si="15"/>
        <v>0</v>
      </c>
      <c r="L55" s="64">
        <f t="shared" si="15"/>
        <v>0</v>
      </c>
      <c r="M55" s="64">
        <f t="shared" si="15"/>
        <v>0</v>
      </c>
      <c r="N55" s="64">
        <f t="shared" si="15"/>
        <v>0</v>
      </c>
      <c r="O55" s="64">
        <f t="shared" si="15"/>
        <v>0</v>
      </c>
      <c r="P55" s="64">
        <f t="shared" si="15"/>
        <v>0</v>
      </c>
    </row>
    <row r="56" spans="1:19" ht="14.25" customHeight="1" x14ac:dyDescent="0.25">
      <c r="A56" s="142" t="s">
        <v>87</v>
      </c>
      <c r="B56" s="121" t="s">
        <v>88</v>
      </c>
      <c r="C56" s="90" t="s">
        <v>28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f>SUM(D56:O56)</f>
        <v>0</v>
      </c>
      <c r="Q56" s="71"/>
      <c r="R56" s="71"/>
      <c r="S56" s="71"/>
    </row>
    <row r="57" spans="1:19" ht="14.25" customHeight="1" x14ac:dyDescent="0.25">
      <c r="A57" s="102"/>
      <c r="B57" s="102"/>
      <c r="C57" s="90" t="s">
        <v>29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f>SUM(D57:O57)</f>
        <v>0</v>
      </c>
      <c r="Q57" s="71"/>
      <c r="R57" s="71"/>
      <c r="S57" s="71"/>
    </row>
    <row r="58" spans="1:19" ht="14.25" customHeight="1" x14ac:dyDescent="0.25">
      <c r="A58" s="103"/>
      <c r="B58" s="103"/>
      <c r="C58" s="90" t="s">
        <v>30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f>SUM(D58:O58)</f>
        <v>0</v>
      </c>
      <c r="Q58" s="71"/>
      <c r="R58" s="71"/>
      <c r="S58" s="71"/>
    </row>
    <row r="59" spans="1:19" ht="14.25" customHeight="1" x14ac:dyDescent="0.25">
      <c r="A59" s="142" t="s">
        <v>89</v>
      </c>
      <c r="B59" s="121" t="s">
        <v>290</v>
      </c>
      <c r="C59" s="90" t="s">
        <v>28</v>
      </c>
      <c r="D59" s="91">
        <f>D62+D74</f>
        <v>1531270</v>
      </c>
      <c r="E59" s="91">
        <f>E62+E74</f>
        <v>1627730</v>
      </c>
      <c r="F59" s="91">
        <f t="shared" ref="F59:O59" si="16">F62+F74</f>
        <v>1637730</v>
      </c>
      <c r="G59" s="91">
        <f t="shared" si="16"/>
        <v>1507730</v>
      </c>
      <c r="H59" s="91">
        <f t="shared" si="16"/>
        <v>1327730</v>
      </c>
      <c r="I59" s="91">
        <f t="shared" si="16"/>
        <v>1477730</v>
      </c>
      <c r="J59" s="91">
        <f>J62+J74</f>
        <v>1657731</v>
      </c>
      <c r="K59" s="91">
        <f t="shared" si="16"/>
        <v>1512732</v>
      </c>
      <c r="L59" s="91">
        <f t="shared" si="16"/>
        <v>1227733</v>
      </c>
      <c r="M59" s="91">
        <f t="shared" si="16"/>
        <v>1506354</v>
      </c>
      <c r="N59" s="91">
        <f>N62+N74</f>
        <v>1471855</v>
      </c>
      <c r="O59" s="91">
        <f t="shared" si="16"/>
        <v>521856</v>
      </c>
      <c r="P59" s="91">
        <f>SUM(D59:O59)</f>
        <v>17008181</v>
      </c>
      <c r="Q59" s="71"/>
      <c r="R59" s="71"/>
      <c r="S59" s="71"/>
    </row>
    <row r="60" spans="1:19" ht="14.25" customHeight="1" x14ac:dyDescent="0.25">
      <c r="A60" s="102"/>
      <c r="B60" s="102"/>
      <c r="C60" s="90" t="s">
        <v>29</v>
      </c>
      <c r="D60" s="91">
        <f>D63+D75</f>
        <v>0</v>
      </c>
      <c r="E60" s="91">
        <f t="shared" ref="E60:O60" si="17">E63+E75</f>
        <v>0</v>
      </c>
      <c r="F60" s="91">
        <f t="shared" si="17"/>
        <v>0</v>
      </c>
      <c r="G60" s="91">
        <f t="shared" si="17"/>
        <v>0</v>
      </c>
      <c r="H60" s="91">
        <f>H63+H75</f>
        <v>0</v>
      </c>
      <c r="I60" s="91">
        <f t="shared" si="17"/>
        <v>0</v>
      </c>
      <c r="J60" s="91">
        <f t="shared" si="17"/>
        <v>0</v>
      </c>
      <c r="K60" s="91">
        <f t="shared" si="17"/>
        <v>0</v>
      </c>
      <c r="L60" s="91">
        <f t="shared" si="17"/>
        <v>0</v>
      </c>
      <c r="M60" s="91">
        <f t="shared" si="17"/>
        <v>0</v>
      </c>
      <c r="N60" s="91">
        <f t="shared" si="17"/>
        <v>0</v>
      </c>
      <c r="O60" s="91">
        <f t="shared" si="17"/>
        <v>0</v>
      </c>
      <c r="P60" s="91">
        <f t="shared" ref="P60:P67" si="18">SUM(D60:O60)</f>
        <v>0</v>
      </c>
      <c r="Q60" s="71"/>
      <c r="R60" s="71"/>
      <c r="S60" s="71"/>
    </row>
    <row r="61" spans="1:19" ht="14.25" customHeight="1" x14ac:dyDescent="0.25">
      <c r="A61" s="103"/>
      <c r="B61" s="103"/>
      <c r="C61" s="90" t="s">
        <v>30</v>
      </c>
      <c r="D61" s="91">
        <f>D64+D76</f>
        <v>0</v>
      </c>
      <c r="E61" s="91">
        <f t="shared" ref="E61:O61" si="19">E64+E76</f>
        <v>0</v>
      </c>
      <c r="F61" s="91">
        <f t="shared" si="19"/>
        <v>0</v>
      </c>
      <c r="G61" s="91">
        <f t="shared" si="19"/>
        <v>0</v>
      </c>
      <c r="H61" s="91">
        <f t="shared" si="19"/>
        <v>0</v>
      </c>
      <c r="I61" s="91">
        <f t="shared" si="19"/>
        <v>0</v>
      </c>
      <c r="J61" s="91">
        <f t="shared" si="19"/>
        <v>0</v>
      </c>
      <c r="K61" s="91">
        <f t="shared" si="19"/>
        <v>0</v>
      </c>
      <c r="L61" s="91">
        <f t="shared" si="19"/>
        <v>0</v>
      </c>
      <c r="M61" s="91">
        <f t="shared" si="19"/>
        <v>0</v>
      </c>
      <c r="N61" s="91">
        <f t="shared" si="19"/>
        <v>0</v>
      </c>
      <c r="O61" s="91">
        <f t="shared" si="19"/>
        <v>0</v>
      </c>
      <c r="P61" s="91">
        <f t="shared" si="18"/>
        <v>0</v>
      </c>
      <c r="Q61" s="71"/>
      <c r="R61" s="71"/>
      <c r="S61" s="71"/>
    </row>
    <row r="62" spans="1:19" ht="14.25" hidden="1" customHeight="1" x14ac:dyDescent="0.25">
      <c r="A62" s="119" t="s">
        <v>91</v>
      </c>
      <c r="B62" s="111" t="s">
        <v>92</v>
      </c>
      <c r="C62" s="78" t="s">
        <v>28</v>
      </c>
      <c r="D62" s="79">
        <f>SUM(D65,D68,D71)</f>
        <v>1382770</v>
      </c>
      <c r="E62" s="79">
        <f t="shared" ref="E62:O62" si="20">SUM(E65,E68,E71)</f>
        <v>1478230</v>
      </c>
      <c r="F62" s="79">
        <f t="shared" si="20"/>
        <v>1488230</v>
      </c>
      <c r="G62" s="79">
        <f t="shared" si="20"/>
        <v>1358230</v>
      </c>
      <c r="H62" s="79">
        <f t="shared" si="20"/>
        <v>1208230</v>
      </c>
      <c r="I62" s="79">
        <f t="shared" si="20"/>
        <v>1358230</v>
      </c>
      <c r="J62" s="79">
        <f t="shared" si="20"/>
        <v>1538231</v>
      </c>
      <c r="K62" s="79">
        <f>SUM(K65,K68,K71)</f>
        <v>1393232</v>
      </c>
      <c r="L62" s="79">
        <f t="shared" si="20"/>
        <v>1108233</v>
      </c>
      <c r="M62" s="79">
        <f t="shared" si="20"/>
        <v>1421854</v>
      </c>
      <c r="N62" s="79">
        <f t="shared" si="20"/>
        <v>1471855</v>
      </c>
      <c r="O62" s="79">
        <f t="shared" si="20"/>
        <v>521856</v>
      </c>
      <c r="P62" s="79">
        <f>SUM(D62:O62)</f>
        <v>15729181</v>
      </c>
    </row>
    <row r="63" spans="1:19" ht="13.8" hidden="1" customHeight="1" x14ac:dyDescent="0.25">
      <c r="A63" s="102"/>
      <c r="B63" s="102"/>
      <c r="C63" s="78" t="s">
        <v>29</v>
      </c>
      <c r="D63" s="79">
        <f>D66+D69+D72</f>
        <v>0</v>
      </c>
      <c r="E63" s="79">
        <f>E66+E69+E72</f>
        <v>0</v>
      </c>
      <c r="F63" s="79">
        <f>F66+F69+F72</f>
        <v>0</v>
      </c>
      <c r="G63" s="79">
        <f t="shared" ref="G63:O63" si="21">G66+G69+G72</f>
        <v>0</v>
      </c>
      <c r="H63" s="79">
        <f>H66+H69+H72</f>
        <v>0</v>
      </c>
      <c r="I63" s="79">
        <f t="shared" si="21"/>
        <v>0</v>
      </c>
      <c r="J63" s="79">
        <f t="shared" si="21"/>
        <v>0</v>
      </c>
      <c r="K63" s="79">
        <f>K66+K69+K72</f>
        <v>0</v>
      </c>
      <c r="L63" s="79">
        <f>L66+L69+L72</f>
        <v>0</v>
      </c>
      <c r="M63" s="79">
        <f t="shared" si="21"/>
        <v>0</v>
      </c>
      <c r="N63" s="79">
        <f t="shared" si="21"/>
        <v>0</v>
      </c>
      <c r="O63" s="79">
        <f t="shared" si="21"/>
        <v>0</v>
      </c>
      <c r="P63" s="79">
        <f>SUM(D63:O63)</f>
        <v>0</v>
      </c>
    </row>
    <row r="64" spans="1:19" ht="14.25" hidden="1" customHeight="1" x14ac:dyDescent="0.25">
      <c r="A64" s="103"/>
      <c r="B64" s="103"/>
      <c r="C64" s="78" t="s">
        <v>30</v>
      </c>
      <c r="D64" s="79">
        <f>D67+D70+D73</f>
        <v>0</v>
      </c>
      <c r="E64" s="79">
        <f>E67+E70+E73</f>
        <v>0</v>
      </c>
      <c r="F64" s="79">
        <f t="shared" ref="F64:O64" si="22">F67+F70+F73</f>
        <v>0</v>
      </c>
      <c r="G64" s="79">
        <f t="shared" si="22"/>
        <v>0</v>
      </c>
      <c r="H64" s="79">
        <f t="shared" si="22"/>
        <v>0</v>
      </c>
      <c r="I64" s="79">
        <f t="shared" si="22"/>
        <v>0</v>
      </c>
      <c r="J64" s="79">
        <f t="shared" si="22"/>
        <v>0</v>
      </c>
      <c r="K64" s="79">
        <f t="shared" si="22"/>
        <v>0</v>
      </c>
      <c r="L64" s="79">
        <f>L67+L70+L73</f>
        <v>0</v>
      </c>
      <c r="M64" s="79">
        <f t="shared" si="22"/>
        <v>0</v>
      </c>
      <c r="N64" s="79">
        <f t="shared" si="22"/>
        <v>0</v>
      </c>
      <c r="O64" s="79">
        <f t="shared" si="22"/>
        <v>0</v>
      </c>
      <c r="P64" s="79">
        <f>P67+P70+P73+P76</f>
        <v>0</v>
      </c>
    </row>
    <row r="65" spans="1:19" ht="14.25" hidden="1" customHeight="1" x14ac:dyDescent="0.25">
      <c r="A65" s="128" t="s">
        <v>93</v>
      </c>
      <c r="B65" s="122" t="s">
        <v>289</v>
      </c>
      <c r="C65" s="80" t="s">
        <v>28</v>
      </c>
      <c r="D65" s="92">
        <v>382050</v>
      </c>
      <c r="E65" s="92">
        <v>461850</v>
      </c>
      <c r="F65" s="92">
        <v>471850</v>
      </c>
      <c r="G65" s="92">
        <v>471850</v>
      </c>
      <c r="H65" s="92">
        <v>471850</v>
      </c>
      <c r="I65" s="92">
        <v>521850</v>
      </c>
      <c r="J65" s="92">
        <v>521851</v>
      </c>
      <c r="K65" s="92">
        <v>521852</v>
      </c>
      <c r="L65" s="92">
        <v>521853</v>
      </c>
      <c r="M65" s="92">
        <v>521854</v>
      </c>
      <c r="N65" s="92">
        <v>521855</v>
      </c>
      <c r="O65" s="92">
        <v>521856</v>
      </c>
      <c r="P65" s="92">
        <f>SUM(D65:O65)</f>
        <v>5912421</v>
      </c>
    </row>
    <row r="66" spans="1:19" ht="14.25" hidden="1" customHeight="1" x14ac:dyDescent="0.25">
      <c r="A66" s="124"/>
      <c r="B66" s="102"/>
      <c r="C66" s="80" t="s">
        <v>29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f t="shared" si="18"/>
        <v>0</v>
      </c>
    </row>
    <row r="67" spans="1:19" ht="14.25" hidden="1" customHeight="1" x14ac:dyDescent="0.25">
      <c r="A67" s="125"/>
      <c r="B67" s="103"/>
      <c r="C67" s="80" t="s">
        <v>30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f t="shared" si="18"/>
        <v>0</v>
      </c>
    </row>
    <row r="68" spans="1:19" ht="14.25" hidden="1" customHeight="1" x14ac:dyDescent="0.25">
      <c r="A68" s="128" t="s">
        <v>132</v>
      </c>
      <c r="B68" s="122" t="s">
        <v>288</v>
      </c>
      <c r="C68" s="80" t="s">
        <v>28</v>
      </c>
      <c r="D68" s="92">
        <v>880000</v>
      </c>
      <c r="E68" s="92">
        <v>880000</v>
      </c>
      <c r="F68" s="92">
        <v>880000</v>
      </c>
      <c r="G68" s="92">
        <v>750000</v>
      </c>
      <c r="H68" s="92">
        <v>600000</v>
      </c>
      <c r="I68" s="92">
        <v>700000</v>
      </c>
      <c r="J68" s="92">
        <v>880000</v>
      </c>
      <c r="K68" s="92">
        <v>735000</v>
      </c>
      <c r="L68" s="92">
        <v>450000</v>
      </c>
      <c r="M68" s="92">
        <v>900000</v>
      </c>
      <c r="N68" s="92">
        <v>950000</v>
      </c>
      <c r="O68" s="92">
        <v>0</v>
      </c>
      <c r="P68" s="92">
        <f>SUM(D68:O68)</f>
        <v>8605000</v>
      </c>
    </row>
    <row r="69" spans="1:19" ht="14.25" hidden="1" customHeight="1" x14ac:dyDescent="0.25">
      <c r="A69" s="124"/>
      <c r="B69" s="102"/>
      <c r="C69" s="80" t="s">
        <v>29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f>SUM(D69:O69)</f>
        <v>0</v>
      </c>
    </row>
    <row r="70" spans="1:19" ht="14.25" hidden="1" customHeight="1" x14ac:dyDescent="0.25">
      <c r="A70" s="125"/>
      <c r="B70" s="103"/>
      <c r="C70" s="80" t="s">
        <v>30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f t="shared" ref="P70:P264" si="23">SUM(D70:O70)</f>
        <v>0</v>
      </c>
    </row>
    <row r="71" spans="1:19" ht="14.25" hidden="1" customHeight="1" x14ac:dyDescent="0.25">
      <c r="A71" s="128" t="s">
        <v>134</v>
      </c>
      <c r="B71" s="122" t="s">
        <v>302</v>
      </c>
      <c r="C71" s="80" t="s">
        <v>28</v>
      </c>
      <c r="D71" s="92">
        <v>120720</v>
      </c>
      <c r="E71" s="92">
        <v>136380</v>
      </c>
      <c r="F71" s="92">
        <v>136380</v>
      </c>
      <c r="G71" s="92">
        <v>136380</v>
      </c>
      <c r="H71" s="92">
        <v>136380</v>
      </c>
      <c r="I71" s="92">
        <v>136380</v>
      </c>
      <c r="J71" s="92">
        <v>136380</v>
      </c>
      <c r="K71" s="92">
        <v>136380</v>
      </c>
      <c r="L71" s="92">
        <v>136380</v>
      </c>
      <c r="M71" s="92">
        <v>0</v>
      </c>
      <c r="N71" s="92">
        <v>0</v>
      </c>
      <c r="O71" s="92">
        <v>0</v>
      </c>
      <c r="P71" s="92">
        <f>SUM(D71:O71)</f>
        <v>1211760</v>
      </c>
    </row>
    <row r="72" spans="1:19" ht="14.25" hidden="1" customHeight="1" x14ac:dyDescent="0.25">
      <c r="A72" s="124"/>
      <c r="B72" s="102"/>
      <c r="C72" s="80" t="s">
        <v>29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f t="shared" si="23"/>
        <v>0</v>
      </c>
    </row>
    <row r="73" spans="1:19" ht="14.25" hidden="1" customHeight="1" x14ac:dyDescent="0.25">
      <c r="A73" s="125"/>
      <c r="B73" s="103"/>
      <c r="C73" s="80" t="s">
        <v>30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f t="shared" si="23"/>
        <v>0</v>
      </c>
    </row>
    <row r="74" spans="1:19" ht="14.25" hidden="1" customHeight="1" x14ac:dyDescent="0.25">
      <c r="A74" s="128" t="s">
        <v>136</v>
      </c>
      <c r="B74" s="123" t="s">
        <v>304</v>
      </c>
      <c r="C74" s="11" t="s">
        <v>28</v>
      </c>
      <c r="D74" s="47">
        <f>D77+D80+D83</f>
        <v>148500</v>
      </c>
      <c r="E74" s="47">
        <f t="shared" ref="E74:O74" si="24">E77+E80+E83</f>
        <v>149500</v>
      </c>
      <c r="F74" s="47">
        <f t="shared" si="24"/>
        <v>149500</v>
      </c>
      <c r="G74" s="47">
        <f t="shared" si="24"/>
        <v>149500</v>
      </c>
      <c r="H74" s="47">
        <f t="shared" si="24"/>
        <v>119500</v>
      </c>
      <c r="I74" s="47">
        <f t="shared" si="24"/>
        <v>119500</v>
      </c>
      <c r="J74" s="47">
        <f t="shared" si="24"/>
        <v>119500</v>
      </c>
      <c r="K74" s="47">
        <f t="shared" si="24"/>
        <v>119500</v>
      </c>
      <c r="L74" s="47">
        <f t="shared" si="24"/>
        <v>119500</v>
      </c>
      <c r="M74" s="47">
        <f t="shared" si="24"/>
        <v>84500</v>
      </c>
      <c r="N74" s="47">
        <f t="shared" si="24"/>
        <v>0</v>
      </c>
      <c r="O74" s="47">
        <f t="shared" si="24"/>
        <v>0</v>
      </c>
      <c r="P74" s="47">
        <f t="shared" si="23"/>
        <v>1279000</v>
      </c>
    </row>
    <row r="75" spans="1:19" ht="14.25" hidden="1" customHeight="1" x14ac:dyDescent="0.25">
      <c r="A75" s="124"/>
      <c r="B75" s="124"/>
      <c r="C75" s="11" t="s">
        <v>29</v>
      </c>
      <c r="D75" s="66">
        <f>D78+D81+D84</f>
        <v>0</v>
      </c>
      <c r="E75" s="66">
        <f t="shared" ref="E75:O75" si="25">E78+E81+E84</f>
        <v>0</v>
      </c>
      <c r="F75" s="66">
        <f t="shared" si="25"/>
        <v>0</v>
      </c>
      <c r="G75" s="66">
        <f t="shared" si="25"/>
        <v>0</v>
      </c>
      <c r="H75" s="66">
        <f t="shared" si="25"/>
        <v>0</v>
      </c>
      <c r="I75" s="66">
        <f t="shared" si="25"/>
        <v>0</v>
      </c>
      <c r="J75" s="66">
        <v>0</v>
      </c>
      <c r="K75" s="66">
        <v>0</v>
      </c>
      <c r="L75" s="66">
        <v>0</v>
      </c>
      <c r="M75" s="66">
        <f t="shared" si="25"/>
        <v>0</v>
      </c>
      <c r="N75" s="66">
        <f t="shared" si="25"/>
        <v>0</v>
      </c>
      <c r="O75" s="66">
        <f t="shared" si="25"/>
        <v>0</v>
      </c>
      <c r="P75" s="47">
        <f t="shared" si="23"/>
        <v>0</v>
      </c>
    </row>
    <row r="76" spans="1:19" ht="14.25" hidden="1" customHeight="1" x14ac:dyDescent="0.25">
      <c r="A76" s="125"/>
      <c r="B76" s="125"/>
      <c r="C76" s="11" t="s">
        <v>30</v>
      </c>
      <c r="D76" s="47">
        <f>D79+D82+D85</f>
        <v>0</v>
      </c>
      <c r="E76" s="47">
        <v>0</v>
      </c>
      <c r="F76" s="47">
        <f t="shared" ref="F76:O76" si="26">F79+F82+F85</f>
        <v>0</v>
      </c>
      <c r="G76" s="47">
        <v>0</v>
      </c>
      <c r="H76" s="47">
        <f t="shared" si="26"/>
        <v>0</v>
      </c>
      <c r="I76" s="47">
        <f t="shared" si="26"/>
        <v>0</v>
      </c>
      <c r="J76" s="47">
        <f t="shared" si="26"/>
        <v>0</v>
      </c>
      <c r="K76" s="47">
        <v>0</v>
      </c>
      <c r="L76" s="47">
        <v>0</v>
      </c>
      <c r="M76" s="47">
        <f t="shared" si="26"/>
        <v>0</v>
      </c>
      <c r="N76" s="47">
        <f t="shared" si="26"/>
        <v>0</v>
      </c>
      <c r="O76" s="47">
        <f t="shared" si="26"/>
        <v>0</v>
      </c>
      <c r="P76" s="47">
        <f>SUM(D76:O76)</f>
        <v>0</v>
      </c>
    </row>
    <row r="77" spans="1:19" ht="14.25" hidden="1" customHeight="1" x14ac:dyDescent="0.25">
      <c r="A77" s="126" t="s">
        <v>283</v>
      </c>
      <c r="B77" s="120" t="s">
        <v>292</v>
      </c>
      <c r="C77" s="78" t="s">
        <v>28</v>
      </c>
      <c r="D77" s="93">
        <f t="shared" ref="D77:O77" si="27">D28*50%</f>
        <v>139000</v>
      </c>
      <c r="E77" s="93">
        <f t="shared" si="27"/>
        <v>140000</v>
      </c>
      <c r="F77" s="93">
        <f t="shared" si="27"/>
        <v>140000</v>
      </c>
      <c r="G77" s="93">
        <f t="shared" si="27"/>
        <v>140000</v>
      </c>
      <c r="H77" s="93">
        <f t="shared" si="27"/>
        <v>110000</v>
      </c>
      <c r="I77" s="93">
        <f t="shared" si="27"/>
        <v>110000</v>
      </c>
      <c r="J77" s="93">
        <f t="shared" si="27"/>
        <v>110000</v>
      </c>
      <c r="K77" s="93">
        <f t="shared" si="27"/>
        <v>110000</v>
      </c>
      <c r="L77" s="93">
        <f t="shared" si="27"/>
        <v>110000</v>
      </c>
      <c r="M77" s="93">
        <f t="shared" si="27"/>
        <v>75000</v>
      </c>
      <c r="N77" s="93">
        <f t="shared" si="27"/>
        <v>0</v>
      </c>
      <c r="O77" s="93">
        <f t="shared" si="27"/>
        <v>0</v>
      </c>
      <c r="P77" s="93">
        <f>SUM(D77:O77)</f>
        <v>1184000</v>
      </c>
      <c r="Q77" s="71"/>
      <c r="R77" s="71"/>
      <c r="S77" s="71"/>
    </row>
    <row r="78" spans="1:19" ht="14.25" hidden="1" customHeight="1" x14ac:dyDescent="0.25">
      <c r="A78" s="102"/>
      <c r="B78" s="102"/>
      <c r="C78" s="78" t="s">
        <v>29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f t="shared" si="23"/>
        <v>0</v>
      </c>
      <c r="Q78" s="71"/>
      <c r="R78" s="71"/>
      <c r="S78" s="71"/>
    </row>
    <row r="79" spans="1:19" ht="14.25" hidden="1" customHeight="1" x14ac:dyDescent="0.25">
      <c r="A79" s="103"/>
      <c r="B79" s="103"/>
      <c r="C79" s="78" t="s">
        <v>30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f t="shared" si="23"/>
        <v>0</v>
      </c>
      <c r="Q79" s="71"/>
      <c r="R79" s="71"/>
      <c r="S79" s="71"/>
    </row>
    <row r="80" spans="1:19" ht="14.25" hidden="1" customHeight="1" x14ac:dyDescent="0.25">
      <c r="A80" s="126" t="s">
        <v>284</v>
      </c>
      <c r="B80" s="120" t="s">
        <v>145</v>
      </c>
      <c r="C80" s="78" t="s">
        <v>28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>
        <f t="shared" si="23"/>
        <v>0</v>
      </c>
      <c r="Q80" s="71"/>
      <c r="R80" s="71"/>
      <c r="S80" s="71"/>
    </row>
    <row r="81" spans="1:19" ht="14.25" hidden="1" customHeight="1" x14ac:dyDescent="0.25">
      <c r="A81" s="102"/>
      <c r="B81" s="102"/>
      <c r="C81" s="78" t="s">
        <v>29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f t="shared" si="23"/>
        <v>0</v>
      </c>
      <c r="Q81" s="71"/>
      <c r="R81" s="71"/>
      <c r="S81" s="71"/>
    </row>
    <row r="82" spans="1:19" ht="14.25" hidden="1" customHeight="1" x14ac:dyDescent="0.25">
      <c r="A82" s="103"/>
      <c r="B82" s="103"/>
      <c r="C82" s="78" t="s">
        <v>30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f t="shared" si="23"/>
        <v>0</v>
      </c>
      <c r="Q82" s="71"/>
      <c r="R82" s="71"/>
      <c r="S82" s="71"/>
    </row>
    <row r="83" spans="1:19" ht="14.25" hidden="1" customHeight="1" x14ac:dyDescent="0.25">
      <c r="A83" s="126" t="s">
        <v>285</v>
      </c>
      <c r="B83" s="120" t="s">
        <v>293</v>
      </c>
      <c r="C83" s="78" t="s">
        <v>28</v>
      </c>
      <c r="D83" s="93">
        <v>9500</v>
      </c>
      <c r="E83" s="93">
        <v>9500</v>
      </c>
      <c r="F83" s="93">
        <v>9500</v>
      </c>
      <c r="G83" s="93">
        <v>9500</v>
      </c>
      <c r="H83" s="93">
        <v>9500</v>
      </c>
      <c r="I83" s="93">
        <v>9500</v>
      </c>
      <c r="J83" s="93">
        <v>9500</v>
      </c>
      <c r="K83" s="93">
        <v>9500</v>
      </c>
      <c r="L83" s="93">
        <v>9500</v>
      </c>
      <c r="M83" s="93">
        <v>9500</v>
      </c>
      <c r="N83" s="93">
        <v>0</v>
      </c>
      <c r="O83" s="93">
        <v>0</v>
      </c>
      <c r="P83" s="93">
        <f t="shared" si="23"/>
        <v>95000</v>
      </c>
      <c r="Q83" s="71"/>
      <c r="R83" s="71"/>
      <c r="S83" s="71"/>
    </row>
    <row r="84" spans="1:19" ht="14.25" hidden="1" customHeight="1" x14ac:dyDescent="0.25">
      <c r="A84" s="102"/>
      <c r="B84" s="102"/>
      <c r="C84" s="78" t="s">
        <v>29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f t="shared" si="23"/>
        <v>0</v>
      </c>
      <c r="Q84" s="71"/>
      <c r="R84" s="71"/>
      <c r="S84" s="71"/>
    </row>
    <row r="85" spans="1:19" ht="14.25" hidden="1" customHeight="1" x14ac:dyDescent="0.25">
      <c r="A85" s="103"/>
      <c r="B85" s="103"/>
      <c r="C85" s="78" t="s">
        <v>30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3">
        <f t="shared" si="23"/>
        <v>0</v>
      </c>
      <c r="Q85" s="71"/>
      <c r="R85" s="71"/>
      <c r="S85" s="71"/>
    </row>
    <row r="86" spans="1:19" ht="14.25" customHeight="1" x14ac:dyDescent="0.25">
      <c r="A86" s="142" t="s">
        <v>148</v>
      </c>
      <c r="B86" s="121" t="s">
        <v>149</v>
      </c>
      <c r="C86" s="90" t="s">
        <v>28</v>
      </c>
      <c r="D86" s="91">
        <f>SUM(D89+D101+D116+D119+D122+D125+D128)</f>
        <v>426095.66</v>
      </c>
      <c r="E86" s="91">
        <f>SUM(E89+E101+E116+E119+E122+E125+E128)</f>
        <v>454470.44</v>
      </c>
      <c r="F86" s="91">
        <f t="shared" ref="F86:L86" si="28">SUM(F89+F101+F116+F119+F122+F125+F128)</f>
        <v>457490.44</v>
      </c>
      <c r="G86" s="91">
        <f t="shared" si="28"/>
        <v>418230.44</v>
      </c>
      <c r="H86" s="91">
        <f>SUM(H89+H101+H116+H119+H122+H125+H128)</f>
        <v>372930.44</v>
      </c>
      <c r="I86" s="91">
        <f>SUM(I89+I101+I116+I119+I122+I125+I128)</f>
        <v>418230.44</v>
      </c>
      <c r="J86" s="91">
        <f t="shared" si="28"/>
        <v>472590.74199999997</v>
      </c>
      <c r="K86" s="91">
        <f t="shared" si="28"/>
        <v>428801.04399999999</v>
      </c>
      <c r="L86" s="91">
        <f t="shared" si="28"/>
        <v>342731.34599999996</v>
      </c>
      <c r="M86" s="91">
        <f>SUM(M89+M101+M116+M119+M122+M125+M128)</f>
        <v>441399.908</v>
      </c>
      <c r="N86" s="91">
        <f>SUM(N89+N101+N116+N119+N122+N125+N128)</f>
        <v>456500.20999999996</v>
      </c>
      <c r="O86" s="91">
        <f>SUM(O89+O101+O116+O119+O122+O125+O128)</f>
        <v>169600.51199999999</v>
      </c>
      <c r="P86" s="91">
        <f>SUM(D86:O86)</f>
        <v>4859071.6219999995</v>
      </c>
      <c r="Q86" s="71"/>
      <c r="R86" s="71"/>
      <c r="S86" s="71"/>
    </row>
    <row r="87" spans="1:19" ht="14.25" customHeight="1" x14ac:dyDescent="0.25">
      <c r="A87" s="108"/>
      <c r="B87" s="102"/>
      <c r="C87" s="90" t="s">
        <v>29</v>
      </c>
      <c r="D87" s="91">
        <f>SUM(D90+D102+D117+D120+D123+D126+D129)</f>
        <v>0</v>
      </c>
      <c r="E87" s="91">
        <f>SUM(E90+E102+E117+E120+E123+E126+E129)</f>
        <v>0</v>
      </c>
      <c r="F87" s="91">
        <f>SUM(F90+F102+F117+F120+F123+F126+F129)</f>
        <v>0</v>
      </c>
      <c r="G87" s="91">
        <f t="shared" ref="G87:N87" si="29">SUM(G90+G102+G117+G120+G123+G126+G129)</f>
        <v>0</v>
      </c>
      <c r="H87" s="91">
        <f t="shared" si="29"/>
        <v>0</v>
      </c>
      <c r="I87" s="91">
        <f t="shared" si="29"/>
        <v>0</v>
      </c>
      <c r="J87" s="91">
        <f t="shared" si="29"/>
        <v>0</v>
      </c>
      <c r="K87" s="91">
        <f t="shared" si="29"/>
        <v>0</v>
      </c>
      <c r="L87" s="91">
        <f t="shared" si="29"/>
        <v>0</v>
      </c>
      <c r="M87" s="91">
        <f t="shared" si="29"/>
        <v>0</v>
      </c>
      <c r="N87" s="91">
        <f t="shared" si="29"/>
        <v>0</v>
      </c>
      <c r="O87" s="91">
        <f>SUM(O90+O102+O117+O120+O123+O126+O129)</f>
        <v>0</v>
      </c>
      <c r="P87" s="91">
        <f>SUM(D87:O87)</f>
        <v>0</v>
      </c>
      <c r="Q87" s="71"/>
      <c r="R87" s="71"/>
      <c r="S87" s="71"/>
    </row>
    <row r="88" spans="1:19" ht="14.25" customHeight="1" x14ac:dyDescent="0.25">
      <c r="A88" s="109"/>
      <c r="B88" s="103"/>
      <c r="C88" s="90" t="s">
        <v>30</v>
      </c>
      <c r="D88" s="91">
        <f>D91+D118+D124+D103+D127+D130+D121</f>
        <v>0</v>
      </c>
      <c r="E88" s="91">
        <f t="shared" ref="E88:P88" si="30">E91+E118+E124+E103+E127+E130+E121</f>
        <v>0</v>
      </c>
      <c r="F88" s="91">
        <f t="shared" si="30"/>
        <v>0</v>
      </c>
      <c r="G88" s="91">
        <f>G91+G118+G124+G103+G127+G130+G121</f>
        <v>0</v>
      </c>
      <c r="H88" s="91">
        <f t="shared" si="30"/>
        <v>0</v>
      </c>
      <c r="I88" s="91">
        <f>I91+I118+I124+I103+I127+I130+I121</f>
        <v>0</v>
      </c>
      <c r="J88" s="91">
        <f>J91+J118+J124+J103+J127+J130+J121</f>
        <v>0</v>
      </c>
      <c r="K88" s="91">
        <f t="shared" si="30"/>
        <v>0</v>
      </c>
      <c r="L88" s="91">
        <f>L91+L118+L124+L103+L127+L130+L121</f>
        <v>0</v>
      </c>
      <c r="M88" s="91">
        <f t="shared" si="30"/>
        <v>0</v>
      </c>
      <c r="N88" s="91">
        <f t="shared" si="30"/>
        <v>0</v>
      </c>
      <c r="O88" s="91">
        <f t="shared" si="30"/>
        <v>0</v>
      </c>
      <c r="P88" s="91">
        <f t="shared" si="30"/>
        <v>0</v>
      </c>
      <c r="Q88" s="71"/>
      <c r="R88" s="71"/>
      <c r="S88" s="71"/>
    </row>
    <row r="89" spans="1:19" ht="14.25" hidden="1" customHeight="1" x14ac:dyDescent="0.25">
      <c r="A89" s="119" t="s">
        <v>150</v>
      </c>
      <c r="B89" s="111" t="s">
        <v>151</v>
      </c>
      <c r="C89" s="78" t="s">
        <v>28</v>
      </c>
      <c r="D89" s="79">
        <f>SUM(D95,D98)</f>
        <v>414095.66</v>
      </c>
      <c r="E89" s="79">
        <f>SUM(E95,E98)</f>
        <v>442470.44</v>
      </c>
      <c r="F89" s="79">
        <f t="shared" ref="F89:O89" si="31">SUM(F95,F98)</f>
        <v>445490.44</v>
      </c>
      <c r="G89" s="79">
        <f t="shared" si="31"/>
        <v>406230.44</v>
      </c>
      <c r="H89" s="79">
        <f t="shared" si="31"/>
        <v>360930.44</v>
      </c>
      <c r="I89" s="79">
        <f t="shared" si="31"/>
        <v>406230.44</v>
      </c>
      <c r="J89" s="79">
        <f t="shared" si="31"/>
        <v>460590.74199999997</v>
      </c>
      <c r="K89" s="79">
        <f t="shared" si="31"/>
        <v>416801.04399999999</v>
      </c>
      <c r="L89" s="79">
        <f t="shared" si="31"/>
        <v>330731.34599999996</v>
      </c>
      <c r="M89" s="79">
        <f t="shared" si="31"/>
        <v>429399.908</v>
      </c>
      <c r="N89" s="79">
        <f>SUM(N95,N98)</f>
        <v>444500.20999999996</v>
      </c>
      <c r="O89" s="79">
        <f t="shared" si="31"/>
        <v>157600.51199999999</v>
      </c>
      <c r="P89" s="79">
        <f>SUM(D89:O89)</f>
        <v>4715071.6219999995</v>
      </c>
      <c r="Q89" s="71"/>
      <c r="R89" s="71"/>
      <c r="S89" s="71"/>
    </row>
    <row r="90" spans="1:19" ht="14.25" hidden="1" customHeight="1" x14ac:dyDescent="0.25">
      <c r="A90" s="108"/>
      <c r="B90" s="102"/>
      <c r="C90" s="78" t="s">
        <v>29</v>
      </c>
      <c r="D90" s="79">
        <f t="shared" ref="D90:O90" si="32">SUM(D96+D99)</f>
        <v>0</v>
      </c>
      <c r="E90" s="79">
        <f t="shared" si="32"/>
        <v>0</v>
      </c>
      <c r="F90" s="79">
        <f t="shared" si="32"/>
        <v>0</v>
      </c>
      <c r="G90" s="79">
        <f t="shared" si="32"/>
        <v>0</v>
      </c>
      <c r="H90" s="79">
        <f t="shared" si="32"/>
        <v>0</v>
      </c>
      <c r="I90" s="79">
        <f t="shared" si="32"/>
        <v>0</v>
      </c>
      <c r="J90" s="79">
        <f t="shared" si="32"/>
        <v>0</v>
      </c>
      <c r="K90" s="79">
        <f t="shared" si="32"/>
        <v>0</v>
      </c>
      <c r="L90" s="79">
        <f t="shared" si="32"/>
        <v>0</v>
      </c>
      <c r="M90" s="79">
        <f t="shared" si="32"/>
        <v>0</v>
      </c>
      <c r="N90" s="79">
        <f t="shared" si="32"/>
        <v>0</v>
      </c>
      <c r="O90" s="79">
        <f t="shared" si="32"/>
        <v>0</v>
      </c>
      <c r="P90" s="79">
        <f>SUM(D90:O90)</f>
        <v>0</v>
      </c>
      <c r="Q90" s="71"/>
      <c r="R90" s="71"/>
      <c r="S90" s="71"/>
    </row>
    <row r="91" spans="1:19" ht="14.25" hidden="1" customHeight="1" x14ac:dyDescent="0.25">
      <c r="A91" s="109"/>
      <c r="B91" s="103"/>
      <c r="C91" s="78" t="s">
        <v>30</v>
      </c>
      <c r="D91" s="79">
        <f>D94+D100</f>
        <v>0</v>
      </c>
      <c r="E91" s="79">
        <f t="shared" ref="E91:O91" si="33">E94+E100</f>
        <v>0</v>
      </c>
      <c r="F91" s="79">
        <f>F94+F100</f>
        <v>0</v>
      </c>
      <c r="G91" s="79">
        <f t="shared" si="33"/>
        <v>0</v>
      </c>
      <c r="H91" s="79">
        <f t="shared" si="33"/>
        <v>0</v>
      </c>
      <c r="I91" s="79">
        <f t="shared" si="33"/>
        <v>0</v>
      </c>
      <c r="J91" s="79">
        <f t="shared" si="33"/>
        <v>0</v>
      </c>
      <c r="K91" s="79">
        <f t="shared" si="33"/>
        <v>0</v>
      </c>
      <c r="L91" s="79">
        <f t="shared" si="33"/>
        <v>0</v>
      </c>
      <c r="M91" s="79">
        <f t="shared" si="33"/>
        <v>0</v>
      </c>
      <c r="N91" s="79">
        <f t="shared" si="33"/>
        <v>0</v>
      </c>
      <c r="O91" s="79">
        <f t="shared" si="33"/>
        <v>0</v>
      </c>
      <c r="P91" s="79">
        <f>SUM(D91:O91)</f>
        <v>0</v>
      </c>
      <c r="Q91" s="71"/>
      <c r="R91" s="71"/>
      <c r="S91" s="71"/>
    </row>
    <row r="92" spans="1:19" ht="14.25" hidden="1" customHeight="1" x14ac:dyDescent="0.25">
      <c r="A92" s="127" t="s">
        <v>152</v>
      </c>
      <c r="B92" s="101" t="s">
        <v>286</v>
      </c>
      <c r="C92" s="80" t="s">
        <v>28</v>
      </c>
      <c r="D92" s="65">
        <f>D62*0.13/0.87</f>
        <v>206620.80459770115</v>
      </c>
      <c r="E92" s="65">
        <f>E62*0.13/0.87</f>
        <v>220884.94252873561</v>
      </c>
      <c r="F92" s="65">
        <f t="shared" ref="F92:O92" si="34">F62*0.13/0.87</f>
        <v>222379.19540229885</v>
      </c>
      <c r="G92" s="65">
        <f>G62*0.13/0.87</f>
        <v>202953.908045977</v>
      </c>
      <c r="H92" s="65">
        <f>H62*0.13/0.87</f>
        <v>180540.11494252874</v>
      </c>
      <c r="I92" s="65">
        <f t="shared" si="34"/>
        <v>202953.908045977</v>
      </c>
      <c r="J92" s="65">
        <f t="shared" si="34"/>
        <v>229850.6091954023</v>
      </c>
      <c r="K92" s="65">
        <f t="shared" si="34"/>
        <v>208184.091954023</v>
      </c>
      <c r="L92" s="65">
        <f t="shared" si="34"/>
        <v>165598.03448275864</v>
      </c>
      <c r="M92" s="65">
        <f t="shared" si="34"/>
        <v>212460.94252873564</v>
      </c>
      <c r="N92" s="65">
        <f t="shared" si="34"/>
        <v>219932.35632183906</v>
      </c>
      <c r="O92" s="65">
        <f t="shared" si="34"/>
        <v>77978.482758620696</v>
      </c>
      <c r="P92" s="65">
        <f t="shared" si="23"/>
        <v>2350337.3908045981</v>
      </c>
    </row>
    <row r="93" spans="1:19" ht="14.25" hidden="1" customHeight="1" x14ac:dyDescent="0.25">
      <c r="A93" s="108"/>
      <c r="B93" s="102"/>
      <c r="C93" s="80" t="s">
        <v>29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f>SUM(D93:O93)</f>
        <v>0</v>
      </c>
    </row>
    <row r="94" spans="1:19" ht="14.25" hidden="1" customHeight="1" x14ac:dyDescent="0.25">
      <c r="A94" s="109"/>
      <c r="B94" s="103"/>
      <c r="C94" s="80" t="s">
        <v>30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f t="shared" si="23"/>
        <v>0</v>
      </c>
    </row>
    <row r="95" spans="1:19" ht="14.25" hidden="1" customHeight="1" x14ac:dyDescent="0.25">
      <c r="A95" s="127" t="s">
        <v>153</v>
      </c>
      <c r="B95" s="101" t="s">
        <v>154</v>
      </c>
      <c r="C95" s="80" t="s">
        <v>28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f t="shared" si="23"/>
        <v>0</v>
      </c>
    </row>
    <row r="96" spans="1:19" ht="14.25" hidden="1" customHeight="1" x14ac:dyDescent="0.25">
      <c r="A96" s="108"/>
      <c r="B96" s="102"/>
      <c r="C96" s="80" t="s">
        <v>29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f t="shared" si="23"/>
        <v>0</v>
      </c>
    </row>
    <row r="97" spans="1:18" ht="14.25" hidden="1" customHeight="1" x14ac:dyDescent="0.25">
      <c r="A97" s="109"/>
      <c r="B97" s="103"/>
      <c r="C97" s="80" t="s">
        <v>30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f t="shared" si="23"/>
        <v>0</v>
      </c>
    </row>
    <row r="98" spans="1:18" ht="14.25" hidden="1" customHeight="1" x14ac:dyDescent="0.25">
      <c r="A98" s="127" t="s">
        <v>155</v>
      </c>
      <c r="B98" s="101" t="s">
        <v>156</v>
      </c>
      <c r="C98" s="80" t="s">
        <v>28</v>
      </c>
      <c r="D98" s="65">
        <f>(D68+D65)*30.2%+D71*27.3%</f>
        <v>414095.66</v>
      </c>
      <c r="E98" s="65">
        <f>(E68+E65)*30.2%+E71*27.3%</f>
        <v>442470.44</v>
      </c>
      <c r="F98" s="65">
        <f t="shared" ref="F98:O98" si="35">(F68+F65)*30.2%+F71*27.3%</f>
        <v>445490.44</v>
      </c>
      <c r="G98" s="65">
        <f t="shared" si="35"/>
        <v>406230.44</v>
      </c>
      <c r="H98" s="65">
        <f t="shared" si="35"/>
        <v>360930.44</v>
      </c>
      <c r="I98" s="65">
        <f t="shared" si="35"/>
        <v>406230.44</v>
      </c>
      <c r="J98" s="65">
        <f t="shared" si="35"/>
        <v>460590.74199999997</v>
      </c>
      <c r="K98" s="65">
        <f t="shared" si="35"/>
        <v>416801.04399999999</v>
      </c>
      <c r="L98" s="65">
        <f t="shared" si="35"/>
        <v>330731.34599999996</v>
      </c>
      <c r="M98" s="65">
        <f t="shared" si="35"/>
        <v>429399.908</v>
      </c>
      <c r="N98" s="65">
        <f t="shared" si="35"/>
        <v>444500.20999999996</v>
      </c>
      <c r="O98" s="65">
        <f t="shared" si="35"/>
        <v>157600.51199999999</v>
      </c>
      <c r="P98" s="65">
        <f>SUM(D98:O98)</f>
        <v>4715071.6219999995</v>
      </c>
    </row>
    <row r="99" spans="1:18" ht="14.25" hidden="1" customHeight="1" x14ac:dyDescent="0.25">
      <c r="A99" s="108"/>
      <c r="B99" s="102"/>
      <c r="C99" s="80" t="s">
        <v>29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9">
        <f>SUM(D99:O99)</f>
        <v>0</v>
      </c>
      <c r="Q99" s="68"/>
      <c r="R99" s="67"/>
    </row>
    <row r="100" spans="1:18" ht="14.25" hidden="1" customHeight="1" x14ac:dyDescent="0.25">
      <c r="A100" s="109"/>
      <c r="B100" s="103"/>
      <c r="C100" s="80" t="s">
        <v>30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f t="shared" si="23"/>
        <v>0</v>
      </c>
    </row>
    <row r="101" spans="1:18" ht="14.25" hidden="1" customHeight="1" x14ac:dyDescent="0.25">
      <c r="A101" s="119" t="s">
        <v>157</v>
      </c>
      <c r="B101" s="111" t="s">
        <v>158</v>
      </c>
      <c r="C101" s="78" t="s">
        <v>28</v>
      </c>
      <c r="D101" s="79">
        <f>SUM(D104+D107+D110+D113)</f>
        <v>0</v>
      </c>
      <c r="E101" s="79">
        <f t="shared" ref="E101:O101" si="36">SUM(E104+E107+E110+E113)</f>
        <v>0</v>
      </c>
      <c r="F101" s="79">
        <f t="shared" si="36"/>
        <v>0</v>
      </c>
      <c r="G101" s="79">
        <f t="shared" si="36"/>
        <v>0</v>
      </c>
      <c r="H101" s="79">
        <f t="shared" si="36"/>
        <v>0</v>
      </c>
      <c r="I101" s="79">
        <f t="shared" si="36"/>
        <v>0</v>
      </c>
      <c r="J101" s="79">
        <f t="shared" si="36"/>
        <v>0</v>
      </c>
      <c r="K101" s="79">
        <f t="shared" si="36"/>
        <v>0</v>
      </c>
      <c r="L101" s="79">
        <f t="shared" si="36"/>
        <v>0</v>
      </c>
      <c r="M101" s="79">
        <f t="shared" si="36"/>
        <v>0</v>
      </c>
      <c r="N101" s="79">
        <f t="shared" si="36"/>
        <v>0</v>
      </c>
      <c r="O101" s="79">
        <f t="shared" si="36"/>
        <v>0</v>
      </c>
      <c r="P101" s="79">
        <f t="shared" si="23"/>
        <v>0</v>
      </c>
    </row>
    <row r="102" spans="1:18" ht="14.25" hidden="1" customHeight="1" x14ac:dyDescent="0.25">
      <c r="A102" s="108"/>
      <c r="B102" s="102"/>
      <c r="C102" s="78" t="s">
        <v>29</v>
      </c>
      <c r="D102" s="79">
        <f>SUM(D105+D108+D111+D114)</f>
        <v>0</v>
      </c>
      <c r="E102" s="79">
        <f t="shared" ref="E102:O102" si="37">SUM(E105+E108+E111+E114)</f>
        <v>0</v>
      </c>
      <c r="F102" s="79">
        <f t="shared" si="37"/>
        <v>0</v>
      </c>
      <c r="G102" s="79">
        <f t="shared" si="37"/>
        <v>0</v>
      </c>
      <c r="H102" s="79">
        <f t="shared" si="37"/>
        <v>0</v>
      </c>
      <c r="I102" s="79">
        <f t="shared" si="37"/>
        <v>0</v>
      </c>
      <c r="J102" s="79">
        <f t="shared" si="37"/>
        <v>0</v>
      </c>
      <c r="K102" s="79">
        <f t="shared" si="37"/>
        <v>0</v>
      </c>
      <c r="L102" s="79">
        <f t="shared" si="37"/>
        <v>0</v>
      </c>
      <c r="M102" s="79">
        <f t="shared" si="37"/>
        <v>0</v>
      </c>
      <c r="N102" s="79">
        <f t="shared" si="37"/>
        <v>0</v>
      </c>
      <c r="O102" s="79">
        <f t="shared" si="37"/>
        <v>0</v>
      </c>
      <c r="P102" s="79">
        <f t="shared" si="23"/>
        <v>0</v>
      </c>
    </row>
    <row r="103" spans="1:18" ht="14.25" hidden="1" customHeight="1" x14ac:dyDescent="0.25">
      <c r="A103" s="109"/>
      <c r="B103" s="103"/>
      <c r="C103" s="78" t="s">
        <v>30</v>
      </c>
      <c r="D103" s="79">
        <f t="shared" ref="D103:O103" si="38">SUM(D106+D109+D112+D115)</f>
        <v>0</v>
      </c>
      <c r="E103" s="79">
        <f t="shared" si="38"/>
        <v>0</v>
      </c>
      <c r="F103" s="79">
        <f t="shared" si="38"/>
        <v>0</v>
      </c>
      <c r="G103" s="79">
        <f t="shared" si="38"/>
        <v>0</v>
      </c>
      <c r="H103" s="79">
        <f t="shared" si="38"/>
        <v>0</v>
      </c>
      <c r="I103" s="79">
        <f t="shared" si="38"/>
        <v>0</v>
      </c>
      <c r="J103" s="79">
        <f t="shared" si="38"/>
        <v>0</v>
      </c>
      <c r="K103" s="79">
        <f t="shared" si="38"/>
        <v>0</v>
      </c>
      <c r="L103" s="79">
        <f t="shared" si="38"/>
        <v>0</v>
      </c>
      <c r="M103" s="79">
        <f t="shared" si="38"/>
        <v>0</v>
      </c>
      <c r="N103" s="79">
        <f t="shared" si="38"/>
        <v>0</v>
      </c>
      <c r="O103" s="79">
        <f t="shared" si="38"/>
        <v>0</v>
      </c>
      <c r="P103" s="79">
        <f t="shared" si="23"/>
        <v>0</v>
      </c>
    </row>
    <row r="104" spans="1:18" ht="14.25" hidden="1" customHeight="1" x14ac:dyDescent="0.25">
      <c r="A104" s="127" t="s">
        <v>159</v>
      </c>
      <c r="B104" s="101" t="s">
        <v>160</v>
      </c>
      <c r="C104" s="80" t="s">
        <v>28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f t="shared" si="23"/>
        <v>0</v>
      </c>
    </row>
    <row r="105" spans="1:18" ht="14.25" hidden="1" customHeight="1" x14ac:dyDescent="0.25">
      <c r="A105" s="108"/>
      <c r="B105" s="102"/>
      <c r="C105" s="80" t="s">
        <v>29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f t="shared" si="23"/>
        <v>0</v>
      </c>
    </row>
    <row r="106" spans="1:18" ht="14.25" hidden="1" customHeight="1" x14ac:dyDescent="0.25">
      <c r="A106" s="109"/>
      <c r="B106" s="103"/>
      <c r="C106" s="80" t="s">
        <v>30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f t="shared" si="23"/>
        <v>0</v>
      </c>
    </row>
    <row r="107" spans="1:18" ht="14.25" hidden="1" customHeight="1" x14ac:dyDescent="0.25">
      <c r="A107" s="127" t="s">
        <v>161</v>
      </c>
      <c r="B107" s="101" t="s">
        <v>162</v>
      </c>
      <c r="C107" s="80" t="s">
        <v>28</v>
      </c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f t="shared" si="23"/>
        <v>0</v>
      </c>
    </row>
    <row r="108" spans="1:18" ht="14.25" hidden="1" customHeight="1" x14ac:dyDescent="0.25">
      <c r="A108" s="108"/>
      <c r="B108" s="102"/>
      <c r="C108" s="80" t="s">
        <v>29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f t="shared" si="23"/>
        <v>0</v>
      </c>
    </row>
    <row r="109" spans="1:18" ht="14.25" hidden="1" customHeight="1" x14ac:dyDescent="0.25">
      <c r="A109" s="109"/>
      <c r="B109" s="103"/>
      <c r="C109" s="80" t="s">
        <v>30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f t="shared" si="23"/>
        <v>0</v>
      </c>
    </row>
    <row r="110" spans="1:18" ht="14.25" hidden="1" customHeight="1" x14ac:dyDescent="0.25">
      <c r="A110" s="127" t="s">
        <v>163</v>
      </c>
      <c r="B110" s="101" t="s">
        <v>164</v>
      </c>
      <c r="C110" s="80" t="s">
        <v>28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f t="shared" si="23"/>
        <v>0</v>
      </c>
    </row>
    <row r="111" spans="1:18" ht="14.25" hidden="1" customHeight="1" x14ac:dyDescent="0.25">
      <c r="A111" s="108"/>
      <c r="B111" s="102"/>
      <c r="C111" s="80" t="s">
        <v>29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f t="shared" si="23"/>
        <v>0</v>
      </c>
    </row>
    <row r="112" spans="1:18" ht="14.25" hidden="1" customHeight="1" x14ac:dyDescent="0.25">
      <c r="A112" s="109"/>
      <c r="B112" s="103"/>
      <c r="C112" s="80" t="s">
        <v>30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f t="shared" si="23"/>
        <v>0</v>
      </c>
    </row>
    <row r="113" spans="1:16" ht="14.25" hidden="1" customHeight="1" x14ac:dyDescent="0.25">
      <c r="A113" s="127" t="s">
        <v>165</v>
      </c>
      <c r="B113" s="101" t="s">
        <v>166</v>
      </c>
      <c r="C113" s="80" t="s">
        <v>28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f t="shared" si="23"/>
        <v>0</v>
      </c>
    </row>
    <row r="114" spans="1:16" ht="14.25" hidden="1" customHeight="1" x14ac:dyDescent="0.25">
      <c r="A114" s="108"/>
      <c r="B114" s="102"/>
      <c r="C114" s="80" t="s">
        <v>29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f t="shared" si="23"/>
        <v>0</v>
      </c>
    </row>
    <row r="115" spans="1:16" ht="14.25" hidden="1" customHeight="1" x14ac:dyDescent="0.25">
      <c r="A115" s="109"/>
      <c r="B115" s="103"/>
      <c r="C115" s="80" t="s">
        <v>30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</row>
    <row r="116" spans="1:16" ht="14.25" hidden="1" customHeight="1" x14ac:dyDescent="0.25">
      <c r="A116" s="119" t="s">
        <v>167</v>
      </c>
      <c r="B116" s="111" t="s">
        <v>168</v>
      </c>
      <c r="C116" s="78" t="s">
        <v>28</v>
      </c>
      <c r="D116" s="79">
        <v>12000</v>
      </c>
      <c r="E116" s="79">
        <v>12000</v>
      </c>
      <c r="F116" s="79">
        <v>12000</v>
      </c>
      <c r="G116" s="79">
        <v>12000</v>
      </c>
      <c r="H116" s="79">
        <v>12000</v>
      </c>
      <c r="I116" s="79">
        <v>12000</v>
      </c>
      <c r="J116" s="79">
        <v>12000</v>
      </c>
      <c r="K116" s="79">
        <v>12000</v>
      </c>
      <c r="L116" s="79">
        <v>12000</v>
      </c>
      <c r="M116" s="79">
        <v>12000</v>
      </c>
      <c r="N116" s="79">
        <v>12000</v>
      </c>
      <c r="O116" s="79">
        <v>12000</v>
      </c>
      <c r="P116" s="79">
        <f t="shared" si="23"/>
        <v>144000</v>
      </c>
    </row>
    <row r="117" spans="1:16" ht="14.25" hidden="1" customHeight="1" x14ac:dyDescent="0.25">
      <c r="A117" s="108"/>
      <c r="B117" s="108"/>
      <c r="C117" s="78" t="s">
        <v>29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f t="shared" si="23"/>
        <v>0</v>
      </c>
    </row>
    <row r="118" spans="1:16" ht="14.25" hidden="1" customHeight="1" x14ac:dyDescent="0.25">
      <c r="A118" s="109"/>
      <c r="B118" s="109"/>
      <c r="C118" s="78" t="s">
        <v>30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93">
        <f t="shared" si="23"/>
        <v>0</v>
      </c>
    </row>
    <row r="119" spans="1:16" ht="14.25" hidden="1" customHeight="1" x14ac:dyDescent="0.25">
      <c r="A119" s="126" t="s">
        <v>169</v>
      </c>
      <c r="B119" s="120" t="s">
        <v>170</v>
      </c>
      <c r="C119" s="78" t="s">
        <v>28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f t="shared" si="23"/>
        <v>0</v>
      </c>
    </row>
    <row r="120" spans="1:16" ht="14.25" hidden="1" customHeight="1" x14ac:dyDescent="0.25">
      <c r="A120" s="102"/>
      <c r="B120" s="102"/>
      <c r="C120" s="78" t="s">
        <v>29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f t="shared" si="23"/>
        <v>0</v>
      </c>
    </row>
    <row r="121" spans="1:16" ht="14.25" hidden="1" customHeight="1" x14ac:dyDescent="0.25">
      <c r="A121" s="103"/>
      <c r="B121" s="103"/>
      <c r="C121" s="78" t="s">
        <v>30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93">
        <v>0</v>
      </c>
      <c r="P121" s="93">
        <f t="shared" si="23"/>
        <v>0</v>
      </c>
    </row>
    <row r="122" spans="1:16" ht="14.25" hidden="1" customHeight="1" x14ac:dyDescent="0.25">
      <c r="A122" s="126" t="s">
        <v>171</v>
      </c>
      <c r="B122" s="120" t="s">
        <v>172</v>
      </c>
      <c r="C122" s="78" t="s">
        <v>28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  <c r="P122" s="93">
        <f t="shared" si="23"/>
        <v>0</v>
      </c>
    </row>
    <row r="123" spans="1:16" ht="14.25" hidden="1" customHeight="1" x14ac:dyDescent="0.25">
      <c r="A123" s="102"/>
      <c r="B123" s="102"/>
      <c r="C123" s="78" t="s">
        <v>29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93">
        <f t="shared" si="23"/>
        <v>0</v>
      </c>
    </row>
    <row r="124" spans="1:16" ht="14.25" hidden="1" customHeight="1" x14ac:dyDescent="0.25">
      <c r="A124" s="103"/>
      <c r="B124" s="103"/>
      <c r="C124" s="78" t="s">
        <v>30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93">
        <f t="shared" si="23"/>
        <v>0</v>
      </c>
    </row>
    <row r="125" spans="1:16" ht="14.25" hidden="1" customHeight="1" x14ac:dyDescent="0.25">
      <c r="A125" s="126" t="s">
        <v>173</v>
      </c>
      <c r="B125" s="120" t="s">
        <v>174</v>
      </c>
      <c r="C125" s="78" t="s">
        <v>28</v>
      </c>
      <c r="D125" s="93">
        <v>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3">
        <f t="shared" si="23"/>
        <v>0</v>
      </c>
    </row>
    <row r="126" spans="1:16" ht="14.25" hidden="1" customHeight="1" x14ac:dyDescent="0.25">
      <c r="A126" s="102"/>
      <c r="B126" s="102"/>
      <c r="C126" s="78" t="s">
        <v>29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  <c r="M126" s="93">
        <v>0</v>
      </c>
      <c r="N126" s="93">
        <v>0</v>
      </c>
      <c r="O126" s="93">
        <v>0</v>
      </c>
      <c r="P126" s="93">
        <f t="shared" si="23"/>
        <v>0</v>
      </c>
    </row>
    <row r="127" spans="1:16" ht="14.25" hidden="1" customHeight="1" x14ac:dyDescent="0.25">
      <c r="A127" s="103"/>
      <c r="B127" s="103"/>
      <c r="C127" s="78" t="s">
        <v>30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  <c r="P127" s="93">
        <f t="shared" si="23"/>
        <v>0</v>
      </c>
    </row>
    <row r="128" spans="1:16" ht="14.25" hidden="1" customHeight="1" x14ac:dyDescent="0.25">
      <c r="A128" s="126" t="s">
        <v>175</v>
      </c>
      <c r="B128" s="120" t="s">
        <v>176</v>
      </c>
      <c r="C128" s="78" t="s">
        <v>28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93">
        <f t="shared" si="23"/>
        <v>0</v>
      </c>
    </row>
    <row r="129" spans="1:16" ht="14.25" hidden="1" customHeight="1" x14ac:dyDescent="0.25">
      <c r="A129" s="102"/>
      <c r="B129" s="102"/>
      <c r="C129" s="78" t="s">
        <v>29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93">
        <f t="shared" si="23"/>
        <v>0</v>
      </c>
    </row>
    <row r="130" spans="1:16" ht="14.25" hidden="1" customHeight="1" x14ac:dyDescent="0.25">
      <c r="A130" s="103"/>
      <c r="B130" s="103"/>
      <c r="C130" s="78" t="s">
        <v>30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3">
        <f t="shared" si="23"/>
        <v>0</v>
      </c>
    </row>
    <row r="131" spans="1:16" ht="14.25" customHeight="1" x14ac:dyDescent="0.25">
      <c r="A131" s="142" t="s">
        <v>177</v>
      </c>
      <c r="B131" s="121" t="s">
        <v>178</v>
      </c>
      <c r="C131" s="90" t="s">
        <v>28</v>
      </c>
      <c r="D131" s="91">
        <f t="shared" ref="D131:O131" si="39">SUM(D134+D137)</f>
        <v>0</v>
      </c>
      <c r="E131" s="91">
        <f t="shared" si="39"/>
        <v>0</v>
      </c>
      <c r="F131" s="91">
        <f t="shared" si="39"/>
        <v>0</v>
      </c>
      <c r="G131" s="91">
        <f t="shared" si="39"/>
        <v>0</v>
      </c>
      <c r="H131" s="91">
        <f t="shared" si="39"/>
        <v>0</v>
      </c>
      <c r="I131" s="91">
        <f t="shared" si="39"/>
        <v>0</v>
      </c>
      <c r="J131" s="91">
        <f t="shared" si="39"/>
        <v>0</v>
      </c>
      <c r="K131" s="91">
        <f t="shared" si="39"/>
        <v>0</v>
      </c>
      <c r="L131" s="91">
        <f t="shared" si="39"/>
        <v>0</v>
      </c>
      <c r="M131" s="91">
        <v>0</v>
      </c>
      <c r="N131" s="91">
        <f t="shared" si="39"/>
        <v>0</v>
      </c>
      <c r="O131" s="91">
        <f t="shared" si="39"/>
        <v>0</v>
      </c>
      <c r="P131" s="91">
        <f t="shared" si="23"/>
        <v>0</v>
      </c>
    </row>
    <row r="132" spans="1:16" ht="20.25" customHeight="1" x14ac:dyDescent="0.25">
      <c r="A132" s="102"/>
      <c r="B132" s="102"/>
      <c r="C132" s="90" t="s">
        <v>29</v>
      </c>
      <c r="D132" s="91">
        <f t="shared" ref="D132:O132" si="40">SUM(D135+D138)</f>
        <v>0</v>
      </c>
      <c r="E132" s="91">
        <f t="shared" si="40"/>
        <v>0</v>
      </c>
      <c r="F132" s="91">
        <f t="shared" si="40"/>
        <v>0</v>
      </c>
      <c r="G132" s="91">
        <f t="shared" si="40"/>
        <v>0</v>
      </c>
      <c r="H132" s="91">
        <f t="shared" si="40"/>
        <v>0</v>
      </c>
      <c r="I132" s="91">
        <f t="shared" si="40"/>
        <v>0</v>
      </c>
      <c r="J132" s="91">
        <f t="shared" si="40"/>
        <v>0</v>
      </c>
      <c r="K132" s="91">
        <f t="shared" si="40"/>
        <v>0</v>
      </c>
      <c r="L132" s="91">
        <f t="shared" si="40"/>
        <v>0</v>
      </c>
      <c r="M132" s="91">
        <f t="shared" si="40"/>
        <v>0</v>
      </c>
      <c r="N132" s="91">
        <f t="shared" si="40"/>
        <v>0</v>
      </c>
      <c r="O132" s="91">
        <f t="shared" si="40"/>
        <v>0</v>
      </c>
      <c r="P132" s="91">
        <f t="shared" si="23"/>
        <v>0</v>
      </c>
    </row>
    <row r="133" spans="1:16" ht="21.75" customHeight="1" x14ac:dyDescent="0.25">
      <c r="A133" s="103"/>
      <c r="B133" s="103"/>
      <c r="C133" s="90" t="s">
        <v>30</v>
      </c>
      <c r="D133" s="91">
        <f t="shared" ref="D133:O133" si="41">SUM(D136+D139)</f>
        <v>0</v>
      </c>
      <c r="E133" s="91">
        <f t="shared" si="41"/>
        <v>0</v>
      </c>
      <c r="F133" s="91">
        <f t="shared" si="41"/>
        <v>0</v>
      </c>
      <c r="G133" s="91">
        <f t="shared" si="41"/>
        <v>0</v>
      </c>
      <c r="H133" s="91">
        <f t="shared" si="41"/>
        <v>0</v>
      </c>
      <c r="I133" s="91">
        <f t="shared" si="41"/>
        <v>0</v>
      </c>
      <c r="J133" s="91">
        <f t="shared" si="41"/>
        <v>0</v>
      </c>
      <c r="K133" s="91">
        <f t="shared" si="41"/>
        <v>0</v>
      </c>
      <c r="L133" s="91">
        <f t="shared" si="41"/>
        <v>0</v>
      </c>
      <c r="M133" s="91">
        <f t="shared" si="41"/>
        <v>0</v>
      </c>
      <c r="N133" s="91">
        <f t="shared" si="41"/>
        <v>0</v>
      </c>
      <c r="O133" s="91">
        <f t="shared" si="41"/>
        <v>0</v>
      </c>
      <c r="P133" s="91">
        <f t="shared" si="23"/>
        <v>0</v>
      </c>
    </row>
    <row r="134" spans="1:16" ht="14.25" hidden="1" customHeight="1" x14ac:dyDescent="0.25">
      <c r="A134" s="126" t="s">
        <v>179</v>
      </c>
      <c r="B134" s="120" t="s">
        <v>180</v>
      </c>
      <c r="C134" s="78" t="s">
        <v>28</v>
      </c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>
        <f t="shared" si="23"/>
        <v>0</v>
      </c>
    </row>
    <row r="135" spans="1:16" ht="14.25" hidden="1" customHeight="1" x14ac:dyDescent="0.25">
      <c r="A135" s="102"/>
      <c r="B135" s="102"/>
      <c r="C135" s="78" t="s">
        <v>29</v>
      </c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>
        <f t="shared" si="23"/>
        <v>0</v>
      </c>
    </row>
    <row r="136" spans="1:16" ht="14.25" hidden="1" customHeight="1" x14ac:dyDescent="0.25">
      <c r="A136" s="103"/>
      <c r="B136" s="103"/>
      <c r="C136" s="78" t="s">
        <v>30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>
        <f t="shared" si="23"/>
        <v>0</v>
      </c>
    </row>
    <row r="137" spans="1:16" ht="14.25" hidden="1" customHeight="1" x14ac:dyDescent="0.25">
      <c r="A137" s="126" t="s">
        <v>181</v>
      </c>
      <c r="B137" s="120" t="s">
        <v>182</v>
      </c>
      <c r="C137" s="78" t="s">
        <v>28</v>
      </c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>
        <f t="shared" si="23"/>
        <v>0</v>
      </c>
    </row>
    <row r="138" spans="1:16" ht="14.25" hidden="1" customHeight="1" x14ac:dyDescent="0.25">
      <c r="A138" s="102"/>
      <c r="B138" s="102"/>
      <c r="C138" s="78" t="s">
        <v>29</v>
      </c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>
        <f t="shared" si="23"/>
        <v>0</v>
      </c>
    </row>
    <row r="139" spans="1:16" ht="14.25" hidden="1" customHeight="1" x14ac:dyDescent="0.25">
      <c r="A139" s="103"/>
      <c r="B139" s="103"/>
      <c r="C139" s="78" t="s">
        <v>30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>
        <f t="shared" si="23"/>
        <v>0</v>
      </c>
    </row>
    <row r="140" spans="1:16" ht="13.2" x14ac:dyDescent="0.25">
      <c r="A140" s="142" t="s">
        <v>183</v>
      </c>
      <c r="B140" s="121" t="s">
        <v>184</v>
      </c>
      <c r="C140" s="90" t="s">
        <v>28</v>
      </c>
      <c r="D140" s="91">
        <f>SUM(D143+D149+D146)</f>
        <v>732230</v>
      </c>
      <c r="E140" s="91">
        <f>SUM(E143+E149)</f>
        <v>772230</v>
      </c>
      <c r="F140" s="91">
        <f>SUM(F143+F149)</f>
        <v>792230</v>
      </c>
      <c r="G140" s="91">
        <f t="shared" ref="G140:O140" si="42">SUM(G143+G149)</f>
        <v>787230</v>
      </c>
      <c r="H140" s="91">
        <f t="shared" si="42"/>
        <v>767230</v>
      </c>
      <c r="I140" s="91">
        <f t="shared" si="42"/>
        <v>787230</v>
      </c>
      <c r="J140" s="91">
        <f t="shared" si="42"/>
        <v>762230</v>
      </c>
      <c r="K140" s="91">
        <f t="shared" si="42"/>
        <v>732230</v>
      </c>
      <c r="L140" s="91">
        <f t="shared" si="42"/>
        <v>687230</v>
      </c>
      <c r="M140" s="91">
        <f t="shared" si="42"/>
        <v>677230</v>
      </c>
      <c r="N140" s="91">
        <f t="shared" si="42"/>
        <v>631230</v>
      </c>
      <c r="O140" s="91">
        <f t="shared" si="42"/>
        <v>666230</v>
      </c>
      <c r="P140" s="91">
        <f>SUM(D140:O140)</f>
        <v>8794760</v>
      </c>
    </row>
    <row r="141" spans="1:16" ht="13.2" x14ac:dyDescent="0.25">
      <c r="A141" s="102"/>
      <c r="B141" s="102"/>
      <c r="C141" s="90" t="s">
        <v>29</v>
      </c>
      <c r="D141" s="91">
        <f>SUM(D144+D150+D147)</f>
        <v>0</v>
      </c>
      <c r="E141" s="91">
        <f t="shared" ref="E141:P141" si="43">SUM(E144+E150+E147)</f>
        <v>0</v>
      </c>
      <c r="F141" s="91">
        <f t="shared" si="43"/>
        <v>0</v>
      </c>
      <c r="G141" s="91">
        <f t="shared" si="43"/>
        <v>0</v>
      </c>
      <c r="H141" s="91">
        <f t="shared" si="43"/>
        <v>0</v>
      </c>
      <c r="I141" s="91">
        <f t="shared" si="43"/>
        <v>0</v>
      </c>
      <c r="J141" s="91">
        <f t="shared" si="43"/>
        <v>0</v>
      </c>
      <c r="K141" s="91">
        <f t="shared" si="43"/>
        <v>0</v>
      </c>
      <c r="L141" s="91">
        <f t="shared" si="43"/>
        <v>0</v>
      </c>
      <c r="M141" s="91">
        <f t="shared" si="43"/>
        <v>0</v>
      </c>
      <c r="N141" s="91">
        <f t="shared" si="43"/>
        <v>0</v>
      </c>
      <c r="O141" s="91">
        <f t="shared" si="43"/>
        <v>0</v>
      </c>
      <c r="P141" s="91">
        <f t="shared" si="43"/>
        <v>0</v>
      </c>
    </row>
    <row r="142" spans="1:16" ht="13.8" customHeight="1" x14ac:dyDescent="0.25">
      <c r="A142" s="103"/>
      <c r="B142" s="103"/>
      <c r="C142" s="90" t="s">
        <v>30</v>
      </c>
      <c r="D142" s="91">
        <f>SUM(D145+D148+D151)</f>
        <v>0</v>
      </c>
      <c r="E142" s="91">
        <f t="shared" ref="E142:P142" si="44">SUM(E145+E148+E151)</f>
        <v>0</v>
      </c>
      <c r="F142" s="91">
        <f t="shared" si="44"/>
        <v>0</v>
      </c>
      <c r="G142" s="91">
        <f t="shared" si="44"/>
        <v>0</v>
      </c>
      <c r="H142" s="91">
        <f t="shared" si="44"/>
        <v>0</v>
      </c>
      <c r="I142" s="91">
        <f t="shared" si="44"/>
        <v>0</v>
      </c>
      <c r="J142" s="91">
        <f t="shared" si="44"/>
        <v>0</v>
      </c>
      <c r="K142" s="91">
        <f t="shared" si="44"/>
        <v>0</v>
      </c>
      <c r="L142" s="91">
        <f t="shared" si="44"/>
        <v>0</v>
      </c>
      <c r="M142" s="91">
        <f t="shared" si="44"/>
        <v>0</v>
      </c>
      <c r="N142" s="91">
        <f t="shared" si="44"/>
        <v>0</v>
      </c>
      <c r="O142" s="91">
        <f t="shared" si="44"/>
        <v>0</v>
      </c>
      <c r="P142" s="91">
        <f t="shared" si="44"/>
        <v>0</v>
      </c>
    </row>
    <row r="143" spans="1:16" ht="14.25" hidden="1" customHeight="1" x14ac:dyDescent="0.25">
      <c r="A143" s="126" t="s">
        <v>185</v>
      </c>
      <c r="B143" s="120" t="s">
        <v>186</v>
      </c>
      <c r="C143" s="78" t="s">
        <v>28</v>
      </c>
      <c r="D143" s="93">
        <v>496230</v>
      </c>
      <c r="E143" s="93">
        <v>496230</v>
      </c>
      <c r="F143" s="93">
        <v>496230</v>
      </c>
      <c r="G143" s="93">
        <v>496230</v>
      </c>
      <c r="H143" s="93">
        <v>496230</v>
      </c>
      <c r="I143" s="93">
        <v>496230</v>
      </c>
      <c r="J143" s="93">
        <v>496230</v>
      </c>
      <c r="K143" s="93">
        <v>496230</v>
      </c>
      <c r="L143" s="93">
        <v>496230</v>
      </c>
      <c r="M143" s="93">
        <v>496230</v>
      </c>
      <c r="N143" s="93">
        <v>496230</v>
      </c>
      <c r="O143" s="93">
        <v>496230</v>
      </c>
      <c r="P143" s="93">
        <f>SUM(D143:O143)</f>
        <v>5954760</v>
      </c>
    </row>
    <row r="144" spans="1:16" ht="14.25" hidden="1" customHeight="1" x14ac:dyDescent="0.25">
      <c r="A144" s="102"/>
      <c r="B144" s="102"/>
      <c r="C144" s="78" t="s">
        <v>29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93">
        <f>SUM(D144:O144)</f>
        <v>0</v>
      </c>
    </row>
    <row r="145" spans="1:16" ht="14.25" hidden="1" customHeight="1" x14ac:dyDescent="0.25">
      <c r="A145" s="103"/>
      <c r="B145" s="103"/>
      <c r="C145" s="78" t="s">
        <v>30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3">
        <f>SUM(D145:O145)</f>
        <v>0</v>
      </c>
    </row>
    <row r="146" spans="1:16" ht="14.25" hidden="1" customHeight="1" x14ac:dyDescent="0.25">
      <c r="A146" s="126" t="s">
        <v>187</v>
      </c>
      <c r="B146" s="120" t="s">
        <v>294</v>
      </c>
      <c r="C146" s="78" t="s">
        <v>28</v>
      </c>
      <c r="D146" s="93">
        <v>25000</v>
      </c>
      <c r="E146" s="93">
        <v>12500</v>
      </c>
      <c r="F146" s="93">
        <v>12500</v>
      </c>
      <c r="G146" s="93">
        <v>12500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f t="shared" si="23"/>
        <v>62500</v>
      </c>
    </row>
    <row r="147" spans="1:16" ht="14.25" hidden="1" customHeight="1" x14ac:dyDescent="0.25">
      <c r="A147" s="102"/>
      <c r="B147" s="102"/>
      <c r="C147" s="78" t="s">
        <v>29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  <c r="I147" s="93">
        <v>0</v>
      </c>
      <c r="J147" s="93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93">
        <f t="shared" si="23"/>
        <v>0</v>
      </c>
    </row>
    <row r="148" spans="1:16" ht="14.25" hidden="1" customHeight="1" x14ac:dyDescent="0.25">
      <c r="A148" s="103"/>
      <c r="B148" s="103"/>
      <c r="C148" s="78" t="s">
        <v>30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3">
        <f t="shared" si="23"/>
        <v>0</v>
      </c>
    </row>
    <row r="149" spans="1:16" ht="14.25" hidden="1" customHeight="1" x14ac:dyDescent="0.25">
      <c r="A149" s="119" t="s">
        <v>189</v>
      </c>
      <c r="B149" s="111" t="s">
        <v>190</v>
      </c>
      <c r="C149" s="78" t="s">
        <v>28</v>
      </c>
      <c r="D149" s="79">
        <f>SUM(D152+D155)</f>
        <v>211000</v>
      </c>
      <c r="E149" s="79">
        <f t="shared" ref="E149:O149" si="45">SUM(E152+E155)</f>
        <v>276000</v>
      </c>
      <c r="F149" s="79">
        <f t="shared" si="45"/>
        <v>296000</v>
      </c>
      <c r="G149" s="79">
        <f t="shared" si="45"/>
        <v>291000</v>
      </c>
      <c r="H149" s="79">
        <f t="shared" si="45"/>
        <v>271000</v>
      </c>
      <c r="I149" s="79">
        <f t="shared" si="45"/>
        <v>291000</v>
      </c>
      <c r="J149" s="79">
        <f t="shared" si="45"/>
        <v>266000</v>
      </c>
      <c r="K149" s="79">
        <f t="shared" si="45"/>
        <v>236000</v>
      </c>
      <c r="L149" s="79">
        <f t="shared" si="45"/>
        <v>191000</v>
      </c>
      <c r="M149" s="79">
        <f t="shared" si="45"/>
        <v>181000</v>
      </c>
      <c r="N149" s="79">
        <f t="shared" si="45"/>
        <v>135000</v>
      </c>
      <c r="O149" s="79">
        <f t="shared" si="45"/>
        <v>170000</v>
      </c>
      <c r="P149" s="79">
        <f>SUM(D149:O149)</f>
        <v>2815000</v>
      </c>
    </row>
    <row r="150" spans="1:16" ht="14.25" hidden="1" customHeight="1" x14ac:dyDescent="0.25">
      <c r="A150" s="102"/>
      <c r="B150" s="102"/>
      <c r="C150" s="78" t="s">
        <v>29</v>
      </c>
      <c r="D150" s="79">
        <f>SUM(D153+D156)</f>
        <v>0</v>
      </c>
      <c r="E150" s="79">
        <f t="shared" ref="E150:O150" si="46">SUM(E153+E156)</f>
        <v>0</v>
      </c>
      <c r="F150" s="79">
        <f t="shared" si="46"/>
        <v>0</v>
      </c>
      <c r="G150" s="79">
        <f t="shared" si="46"/>
        <v>0</v>
      </c>
      <c r="H150" s="79">
        <f t="shared" si="46"/>
        <v>0</v>
      </c>
      <c r="I150" s="79">
        <f t="shared" si="46"/>
        <v>0</v>
      </c>
      <c r="J150" s="79">
        <f t="shared" si="46"/>
        <v>0</v>
      </c>
      <c r="K150" s="79">
        <f t="shared" si="46"/>
        <v>0</v>
      </c>
      <c r="L150" s="79">
        <f t="shared" si="46"/>
        <v>0</v>
      </c>
      <c r="M150" s="79">
        <f t="shared" si="46"/>
        <v>0</v>
      </c>
      <c r="N150" s="79">
        <f t="shared" si="46"/>
        <v>0</v>
      </c>
      <c r="O150" s="79">
        <f t="shared" si="46"/>
        <v>0</v>
      </c>
      <c r="P150" s="79">
        <f t="shared" si="23"/>
        <v>0</v>
      </c>
    </row>
    <row r="151" spans="1:16" ht="14.25" hidden="1" customHeight="1" x14ac:dyDescent="0.25">
      <c r="A151" s="103"/>
      <c r="B151" s="103"/>
      <c r="C151" s="78" t="s">
        <v>30</v>
      </c>
      <c r="D151" s="79">
        <f>SUM(D154+D157)</f>
        <v>0</v>
      </c>
      <c r="E151" s="79">
        <f t="shared" ref="E151:O151" si="47">SUM(E154+E157)</f>
        <v>0</v>
      </c>
      <c r="F151" s="79">
        <f t="shared" si="47"/>
        <v>0</v>
      </c>
      <c r="G151" s="79">
        <f t="shared" si="47"/>
        <v>0</v>
      </c>
      <c r="H151" s="79">
        <f t="shared" si="47"/>
        <v>0</v>
      </c>
      <c r="I151" s="79">
        <f t="shared" si="47"/>
        <v>0</v>
      </c>
      <c r="J151" s="79">
        <f t="shared" si="47"/>
        <v>0</v>
      </c>
      <c r="K151" s="79">
        <f t="shared" si="47"/>
        <v>0</v>
      </c>
      <c r="L151" s="79">
        <f t="shared" si="47"/>
        <v>0</v>
      </c>
      <c r="M151" s="79">
        <f t="shared" si="47"/>
        <v>0</v>
      </c>
      <c r="N151" s="79">
        <f t="shared" si="47"/>
        <v>0</v>
      </c>
      <c r="O151" s="79">
        <f t="shared" si="47"/>
        <v>0</v>
      </c>
      <c r="P151" s="79">
        <f t="shared" si="23"/>
        <v>0</v>
      </c>
    </row>
    <row r="152" spans="1:16" ht="14.25" hidden="1" customHeight="1" x14ac:dyDescent="0.25">
      <c r="A152" s="112" t="s">
        <v>191</v>
      </c>
      <c r="B152" s="101" t="s">
        <v>296</v>
      </c>
      <c r="C152" s="80" t="s">
        <v>28</v>
      </c>
      <c r="D152" s="65">
        <v>95000</v>
      </c>
      <c r="E152" s="65">
        <v>160000</v>
      </c>
      <c r="F152" s="65">
        <v>180000</v>
      </c>
      <c r="G152" s="65">
        <v>175000</v>
      </c>
      <c r="H152" s="65">
        <v>160000</v>
      </c>
      <c r="I152" s="65">
        <v>175000</v>
      </c>
      <c r="J152" s="65">
        <v>150000</v>
      </c>
      <c r="K152" s="65">
        <v>120000</v>
      </c>
      <c r="L152" s="65">
        <v>90000</v>
      </c>
      <c r="M152" s="65">
        <v>80000</v>
      </c>
      <c r="N152" s="65">
        <v>80000</v>
      </c>
      <c r="O152" s="65">
        <v>80000</v>
      </c>
      <c r="P152" s="65">
        <f>SUM(D152:O152)</f>
        <v>1545000</v>
      </c>
    </row>
    <row r="153" spans="1:16" ht="14.25" hidden="1" customHeight="1" x14ac:dyDescent="0.25">
      <c r="A153" s="102"/>
      <c r="B153" s="102"/>
      <c r="C153" s="80" t="s">
        <v>29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f t="shared" si="23"/>
        <v>0</v>
      </c>
    </row>
    <row r="154" spans="1:16" ht="14.25" hidden="1" customHeight="1" x14ac:dyDescent="0.25">
      <c r="A154" s="103"/>
      <c r="B154" s="103"/>
      <c r="C154" s="80" t="s">
        <v>30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f t="shared" si="23"/>
        <v>0</v>
      </c>
    </row>
    <row r="155" spans="1:16" ht="14.25" hidden="1" customHeight="1" x14ac:dyDescent="0.25">
      <c r="A155" s="112" t="s">
        <v>193</v>
      </c>
      <c r="B155" s="101" t="s">
        <v>295</v>
      </c>
      <c r="C155" s="80" t="s">
        <v>28</v>
      </c>
      <c r="D155" s="65">
        <v>116000</v>
      </c>
      <c r="E155" s="65">
        <v>116000</v>
      </c>
      <c r="F155" s="65">
        <v>116000</v>
      </c>
      <c r="G155" s="65">
        <v>116000</v>
      </c>
      <c r="H155" s="65">
        <v>111000</v>
      </c>
      <c r="I155" s="65">
        <v>116000</v>
      </c>
      <c r="J155" s="65">
        <v>116000</v>
      </c>
      <c r="K155" s="65">
        <v>116000</v>
      </c>
      <c r="L155" s="65">
        <v>101000</v>
      </c>
      <c r="M155" s="65">
        <v>101000</v>
      </c>
      <c r="N155" s="65">
        <v>55000</v>
      </c>
      <c r="O155" s="65">
        <v>90000</v>
      </c>
      <c r="P155" s="65">
        <f>SUM(D155:O155)</f>
        <v>1270000</v>
      </c>
    </row>
    <row r="156" spans="1:16" ht="14.25" hidden="1" customHeight="1" x14ac:dyDescent="0.25">
      <c r="A156" s="102"/>
      <c r="B156" s="102"/>
      <c r="C156" s="80" t="s">
        <v>29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f>SUM(D156:O156)</f>
        <v>0</v>
      </c>
    </row>
    <row r="157" spans="1:16" ht="14.25" hidden="1" customHeight="1" x14ac:dyDescent="0.25">
      <c r="A157" s="103"/>
      <c r="B157" s="103"/>
      <c r="C157" s="80" t="s">
        <v>30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f>SUM(D157:O157)</f>
        <v>0</v>
      </c>
    </row>
    <row r="158" spans="1:16" ht="14.25" customHeight="1" x14ac:dyDescent="0.25">
      <c r="A158" s="142" t="s">
        <v>203</v>
      </c>
      <c r="B158" s="121" t="s">
        <v>204</v>
      </c>
      <c r="C158" s="90" t="s">
        <v>28</v>
      </c>
      <c r="D158" s="91">
        <f>SUM(D161+D164+D167+D170+D173+D176+D179)</f>
        <v>48700</v>
      </c>
      <c r="E158" s="91">
        <f t="shared" ref="E158:O158" si="48">SUM(E161+E164+E167+E170+E173+E176+E179)</f>
        <v>32200</v>
      </c>
      <c r="F158" s="91">
        <f t="shared" si="48"/>
        <v>32200</v>
      </c>
      <c r="G158" s="91">
        <f t="shared" si="48"/>
        <v>32200</v>
      </c>
      <c r="H158" s="91">
        <f t="shared" si="48"/>
        <v>32250</v>
      </c>
      <c r="I158" s="91">
        <f t="shared" si="48"/>
        <v>32250</v>
      </c>
      <c r="J158" s="91">
        <f t="shared" si="48"/>
        <v>32250</v>
      </c>
      <c r="K158" s="91">
        <f t="shared" si="48"/>
        <v>32250</v>
      </c>
      <c r="L158" s="91">
        <f t="shared" si="48"/>
        <v>32250</v>
      </c>
      <c r="M158" s="91">
        <f>SUM(M161+M164+M167+M170+M173+M176+M179)</f>
        <v>32250</v>
      </c>
      <c r="N158" s="91">
        <f t="shared" si="48"/>
        <v>32250</v>
      </c>
      <c r="O158" s="91">
        <f t="shared" si="48"/>
        <v>32250</v>
      </c>
      <c r="P158" s="91">
        <f>SUM(D158:O158)</f>
        <v>403300</v>
      </c>
    </row>
    <row r="159" spans="1:16" ht="14.25" customHeight="1" x14ac:dyDescent="0.25">
      <c r="A159" s="102"/>
      <c r="B159" s="102"/>
      <c r="C159" s="90" t="s">
        <v>29</v>
      </c>
      <c r="D159" s="91">
        <f>SUM(D162+D165+D168+D171+D174+D177+D180)</f>
        <v>0</v>
      </c>
      <c r="E159" s="91">
        <f t="shared" ref="E159:O159" si="49">SUM(E162+E165+E168+E171+E174+E177+E180)</f>
        <v>0</v>
      </c>
      <c r="F159" s="91">
        <f t="shared" si="49"/>
        <v>0</v>
      </c>
      <c r="G159" s="91">
        <f t="shared" si="49"/>
        <v>0</v>
      </c>
      <c r="H159" s="91">
        <f t="shared" si="49"/>
        <v>0</v>
      </c>
      <c r="I159" s="91">
        <f t="shared" si="49"/>
        <v>0</v>
      </c>
      <c r="J159" s="91">
        <f t="shared" si="49"/>
        <v>0</v>
      </c>
      <c r="K159" s="91">
        <f t="shared" si="49"/>
        <v>0</v>
      </c>
      <c r="L159" s="91">
        <f t="shared" si="49"/>
        <v>0</v>
      </c>
      <c r="M159" s="91">
        <f t="shared" si="49"/>
        <v>0</v>
      </c>
      <c r="N159" s="91">
        <f t="shared" si="49"/>
        <v>0</v>
      </c>
      <c r="O159" s="91">
        <f t="shared" si="49"/>
        <v>0</v>
      </c>
      <c r="P159" s="91">
        <f t="shared" si="23"/>
        <v>0</v>
      </c>
    </row>
    <row r="160" spans="1:16" ht="14.25" customHeight="1" x14ac:dyDescent="0.25">
      <c r="A160" s="103"/>
      <c r="B160" s="103"/>
      <c r="C160" s="90" t="s">
        <v>30</v>
      </c>
      <c r="D160" s="91">
        <f>SUM(D163+D166+D169+D172+D175+D178+D181)</f>
        <v>0</v>
      </c>
      <c r="E160" s="91">
        <f>SUM(E163+E166+E169+E172+E175+E178+E181)</f>
        <v>0</v>
      </c>
      <c r="F160" s="91">
        <f>SUM(F163+F166+F169+F172+F175+F178+F181)</f>
        <v>0</v>
      </c>
      <c r="G160" s="91">
        <f>SUM(G163+G166+G169+G172+G175+G178+G181)</f>
        <v>0</v>
      </c>
      <c r="H160" s="91">
        <f>SUM(H163+H166+H169+H172+H175+H178+H181)</f>
        <v>0</v>
      </c>
      <c r="I160" s="91">
        <f>SUM(I163+I166+I169+I172+I175+I178+I181)</f>
        <v>0</v>
      </c>
      <c r="J160" s="91">
        <f t="shared" ref="J160:P160" si="50">SUM(J163+J166+J169+J172+J175+J178+J181)</f>
        <v>0</v>
      </c>
      <c r="K160" s="91">
        <f t="shared" si="50"/>
        <v>0</v>
      </c>
      <c r="L160" s="91">
        <f t="shared" si="50"/>
        <v>0</v>
      </c>
      <c r="M160" s="91">
        <f t="shared" si="50"/>
        <v>0</v>
      </c>
      <c r="N160" s="91">
        <f t="shared" si="50"/>
        <v>0</v>
      </c>
      <c r="O160" s="91">
        <f>SUM(O163+O166+O169+O172+O175+O178+O181)</f>
        <v>0</v>
      </c>
      <c r="P160" s="91">
        <f t="shared" si="50"/>
        <v>0</v>
      </c>
    </row>
    <row r="161" spans="1:16" ht="14.25" hidden="1" customHeight="1" x14ac:dyDescent="0.25">
      <c r="A161" s="126" t="s">
        <v>205</v>
      </c>
      <c r="B161" s="120" t="s">
        <v>206</v>
      </c>
      <c r="C161" s="78" t="s">
        <v>28</v>
      </c>
      <c r="D161" s="93">
        <v>700</v>
      </c>
      <c r="E161" s="93">
        <v>700</v>
      </c>
      <c r="F161" s="93">
        <v>700</v>
      </c>
      <c r="G161" s="93">
        <v>700</v>
      </c>
      <c r="H161" s="93">
        <v>750</v>
      </c>
      <c r="I161" s="93">
        <v>750</v>
      </c>
      <c r="J161" s="93">
        <v>750</v>
      </c>
      <c r="K161" s="93">
        <v>750</v>
      </c>
      <c r="L161" s="93">
        <v>750</v>
      </c>
      <c r="M161" s="93">
        <v>750</v>
      </c>
      <c r="N161" s="93">
        <v>750</v>
      </c>
      <c r="O161" s="93">
        <v>750</v>
      </c>
      <c r="P161" s="93">
        <f t="shared" si="23"/>
        <v>8800</v>
      </c>
    </row>
    <row r="162" spans="1:16" ht="14.25" hidden="1" customHeight="1" x14ac:dyDescent="0.25">
      <c r="A162" s="102"/>
      <c r="B162" s="102"/>
      <c r="C162" s="78" t="s">
        <v>29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93">
        <f t="shared" si="23"/>
        <v>0</v>
      </c>
    </row>
    <row r="163" spans="1:16" ht="14.25" hidden="1" customHeight="1" x14ac:dyDescent="0.25">
      <c r="A163" s="103"/>
      <c r="B163" s="103"/>
      <c r="C163" s="78" t="s">
        <v>30</v>
      </c>
      <c r="D163" s="93">
        <v>0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  <c r="J163" s="93">
        <v>0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  <c r="P163" s="93">
        <f t="shared" si="23"/>
        <v>0</v>
      </c>
    </row>
    <row r="164" spans="1:16" ht="14.25" hidden="1" customHeight="1" x14ac:dyDescent="0.25">
      <c r="A164" s="126" t="s">
        <v>207</v>
      </c>
      <c r="B164" s="120" t="s">
        <v>208</v>
      </c>
      <c r="C164" s="78" t="s">
        <v>28</v>
      </c>
      <c r="D164" s="93">
        <v>2800</v>
      </c>
      <c r="E164" s="93">
        <v>2800</v>
      </c>
      <c r="F164" s="93">
        <v>2800</v>
      </c>
      <c r="G164" s="93">
        <v>2800</v>
      </c>
      <c r="H164" s="93">
        <v>2800</v>
      </c>
      <c r="I164" s="93">
        <v>2800</v>
      </c>
      <c r="J164" s="93">
        <v>2800</v>
      </c>
      <c r="K164" s="93">
        <v>2800</v>
      </c>
      <c r="L164" s="93">
        <v>2800</v>
      </c>
      <c r="M164" s="93">
        <v>2800</v>
      </c>
      <c r="N164" s="93">
        <v>2800</v>
      </c>
      <c r="O164" s="93">
        <v>2800</v>
      </c>
      <c r="P164" s="65">
        <f t="shared" si="23"/>
        <v>33600</v>
      </c>
    </row>
    <row r="165" spans="1:16" ht="14.25" hidden="1" customHeight="1" x14ac:dyDescent="0.25">
      <c r="A165" s="102"/>
      <c r="B165" s="102"/>
      <c r="C165" s="78" t="s">
        <v>29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  <c r="P165" s="93">
        <f t="shared" si="23"/>
        <v>0</v>
      </c>
    </row>
    <row r="166" spans="1:16" ht="14.25" hidden="1" customHeight="1" x14ac:dyDescent="0.25">
      <c r="A166" s="103"/>
      <c r="B166" s="103"/>
      <c r="C166" s="78" t="s">
        <v>30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  <c r="J166" s="93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93">
        <f t="shared" si="23"/>
        <v>0</v>
      </c>
    </row>
    <row r="167" spans="1:16" ht="14.25" hidden="1" customHeight="1" x14ac:dyDescent="0.25">
      <c r="A167" s="126" t="s">
        <v>209</v>
      </c>
      <c r="B167" s="120" t="s">
        <v>210</v>
      </c>
      <c r="C167" s="78" t="s">
        <v>28</v>
      </c>
      <c r="D167" s="93">
        <v>4000</v>
      </c>
      <c r="E167" s="93">
        <v>4000</v>
      </c>
      <c r="F167" s="93">
        <v>4000</v>
      </c>
      <c r="G167" s="93">
        <v>4000</v>
      </c>
      <c r="H167" s="93">
        <v>4000</v>
      </c>
      <c r="I167" s="93">
        <v>4000</v>
      </c>
      <c r="J167" s="93">
        <v>4000</v>
      </c>
      <c r="K167" s="93">
        <v>4000</v>
      </c>
      <c r="L167" s="93">
        <v>4000</v>
      </c>
      <c r="M167" s="93">
        <v>4000</v>
      </c>
      <c r="N167" s="93">
        <v>4000</v>
      </c>
      <c r="O167" s="93">
        <v>4000</v>
      </c>
      <c r="P167" s="93">
        <f t="shared" si="23"/>
        <v>48000</v>
      </c>
    </row>
    <row r="168" spans="1:16" ht="14.25" hidden="1" customHeight="1" x14ac:dyDescent="0.25">
      <c r="A168" s="102"/>
      <c r="B168" s="102"/>
      <c r="C168" s="78" t="s">
        <v>29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  <c r="L168" s="93">
        <v>0</v>
      </c>
      <c r="M168" s="93">
        <v>0</v>
      </c>
      <c r="N168" s="93">
        <v>0</v>
      </c>
      <c r="O168" s="93">
        <v>0</v>
      </c>
      <c r="P168" s="93">
        <f t="shared" si="23"/>
        <v>0</v>
      </c>
    </row>
    <row r="169" spans="1:16" ht="14.25" hidden="1" customHeight="1" x14ac:dyDescent="0.25">
      <c r="A169" s="103"/>
      <c r="B169" s="103"/>
      <c r="C169" s="78" t="s">
        <v>30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93">
        <f t="shared" si="23"/>
        <v>0</v>
      </c>
    </row>
    <row r="170" spans="1:16" ht="14.25" hidden="1" customHeight="1" x14ac:dyDescent="0.25">
      <c r="A170" s="126" t="s">
        <v>211</v>
      </c>
      <c r="B170" s="120" t="s">
        <v>305</v>
      </c>
      <c r="C170" s="78" t="s">
        <v>28</v>
      </c>
      <c r="D170" s="93">
        <v>22500</v>
      </c>
      <c r="E170" s="93">
        <v>15000</v>
      </c>
      <c r="F170" s="93">
        <v>15000</v>
      </c>
      <c r="G170" s="93">
        <v>15000</v>
      </c>
      <c r="H170" s="93">
        <v>15000</v>
      </c>
      <c r="I170" s="93">
        <v>15000</v>
      </c>
      <c r="J170" s="93">
        <v>15000</v>
      </c>
      <c r="K170" s="93">
        <v>15000</v>
      </c>
      <c r="L170" s="93">
        <v>15000</v>
      </c>
      <c r="M170" s="93">
        <v>15000</v>
      </c>
      <c r="N170" s="93">
        <v>15000</v>
      </c>
      <c r="O170" s="93">
        <v>15000</v>
      </c>
      <c r="P170" s="93">
        <f t="shared" si="23"/>
        <v>187500</v>
      </c>
    </row>
    <row r="171" spans="1:16" ht="14.25" hidden="1" customHeight="1" x14ac:dyDescent="0.25">
      <c r="A171" s="102"/>
      <c r="B171" s="102"/>
      <c r="C171" s="78" t="s">
        <v>29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3">
        <f t="shared" si="23"/>
        <v>0</v>
      </c>
    </row>
    <row r="172" spans="1:16" ht="20.399999999999999" hidden="1" customHeight="1" x14ac:dyDescent="0.25">
      <c r="A172" s="103"/>
      <c r="B172" s="103"/>
      <c r="C172" s="78" t="s">
        <v>30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  <c r="P172" s="93">
        <f t="shared" si="23"/>
        <v>0</v>
      </c>
    </row>
    <row r="173" spans="1:16" ht="14.25" hidden="1" customHeight="1" x14ac:dyDescent="0.25">
      <c r="A173" s="126" t="s">
        <v>213</v>
      </c>
      <c r="B173" s="120" t="s">
        <v>300</v>
      </c>
      <c r="C173" s="78" t="s">
        <v>28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  <c r="P173" s="93">
        <f t="shared" si="23"/>
        <v>0</v>
      </c>
    </row>
    <row r="174" spans="1:16" ht="14.25" hidden="1" customHeight="1" x14ac:dyDescent="0.25">
      <c r="A174" s="102"/>
      <c r="B174" s="102"/>
      <c r="C174" s="78" t="s">
        <v>29</v>
      </c>
      <c r="D174" s="93">
        <v>0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f t="shared" si="23"/>
        <v>0</v>
      </c>
    </row>
    <row r="175" spans="1:16" ht="18.600000000000001" hidden="1" customHeight="1" x14ac:dyDescent="0.25">
      <c r="A175" s="103"/>
      <c r="B175" s="103"/>
      <c r="C175" s="78" t="s">
        <v>30</v>
      </c>
      <c r="D175" s="93">
        <v>0</v>
      </c>
      <c r="E175" s="93">
        <v>0</v>
      </c>
      <c r="F175" s="93">
        <v>0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  <c r="P175" s="93">
        <f t="shared" si="23"/>
        <v>0</v>
      </c>
    </row>
    <row r="176" spans="1:16" ht="14.25" hidden="1" customHeight="1" x14ac:dyDescent="0.25">
      <c r="A176" s="126" t="s">
        <v>215</v>
      </c>
      <c r="B176" s="120" t="s">
        <v>216</v>
      </c>
      <c r="C176" s="78" t="s">
        <v>28</v>
      </c>
      <c r="D176" s="93">
        <v>5000</v>
      </c>
      <c r="E176" s="93">
        <v>5000</v>
      </c>
      <c r="F176" s="93">
        <v>5000</v>
      </c>
      <c r="G176" s="93">
        <v>5000</v>
      </c>
      <c r="H176" s="93">
        <v>5000</v>
      </c>
      <c r="I176" s="93">
        <v>5000</v>
      </c>
      <c r="J176" s="93">
        <v>5000</v>
      </c>
      <c r="K176" s="93">
        <v>5000</v>
      </c>
      <c r="L176" s="93">
        <v>5000</v>
      </c>
      <c r="M176" s="93">
        <v>5000</v>
      </c>
      <c r="N176" s="93">
        <v>5000</v>
      </c>
      <c r="O176" s="93">
        <v>5000</v>
      </c>
      <c r="P176" s="93">
        <f>SUM(D176:O176)</f>
        <v>60000</v>
      </c>
    </row>
    <row r="177" spans="1:16" ht="14.25" hidden="1" customHeight="1" x14ac:dyDescent="0.25">
      <c r="A177" s="102"/>
      <c r="B177" s="102"/>
      <c r="C177" s="78" t="s">
        <v>29</v>
      </c>
      <c r="D177" s="93">
        <v>0</v>
      </c>
      <c r="E177" s="93">
        <v>0</v>
      </c>
      <c r="F177" s="93">
        <v>0</v>
      </c>
      <c r="G177" s="93">
        <v>0</v>
      </c>
      <c r="H177" s="93">
        <v>0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93">
        <f>SUM(D177:O177)</f>
        <v>0</v>
      </c>
    </row>
    <row r="178" spans="1:16" ht="14.25" hidden="1" customHeight="1" x14ac:dyDescent="0.25">
      <c r="A178" s="103"/>
      <c r="B178" s="103"/>
      <c r="C178" s="78" t="s">
        <v>30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  <c r="P178" s="93">
        <f t="shared" si="23"/>
        <v>0</v>
      </c>
    </row>
    <row r="179" spans="1:16" ht="14.25" hidden="1" customHeight="1" x14ac:dyDescent="0.25">
      <c r="A179" s="126" t="s">
        <v>217</v>
      </c>
      <c r="B179" s="120" t="s">
        <v>218</v>
      </c>
      <c r="C179" s="78" t="s">
        <v>28</v>
      </c>
      <c r="D179" s="93">
        <v>13700</v>
      </c>
      <c r="E179" s="93">
        <v>4700</v>
      </c>
      <c r="F179" s="93">
        <v>4700</v>
      </c>
      <c r="G179" s="93">
        <v>4700</v>
      </c>
      <c r="H179" s="93">
        <v>4700</v>
      </c>
      <c r="I179" s="93">
        <v>4700</v>
      </c>
      <c r="J179" s="93">
        <v>4700</v>
      </c>
      <c r="K179" s="93">
        <v>4700</v>
      </c>
      <c r="L179" s="93">
        <v>4700</v>
      </c>
      <c r="M179" s="93">
        <v>4700</v>
      </c>
      <c r="N179" s="93">
        <v>4700</v>
      </c>
      <c r="O179" s="93">
        <v>4700</v>
      </c>
      <c r="P179" s="93">
        <f t="shared" si="23"/>
        <v>65400</v>
      </c>
    </row>
    <row r="180" spans="1:16" ht="14.25" hidden="1" customHeight="1" x14ac:dyDescent="0.25">
      <c r="A180" s="102"/>
      <c r="B180" s="102"/>
      <c r="C180" s="78" t="s">
        <v>29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  <c r="P180" s="93">
        <f t="shared" si="23"/>
        <v>0</v>
      </c>
    </row>
    <row r="181" spans="1:16" ht="14.25" hidden="1" customHeight="1" x14ac:dyDescent="0.25">
      <c r="A181" s="103"/>
      <c r="B181" s="103"/>
      <c r="C181" s="78" t="s">
        <v>30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  <c r="P181" s="93">
        <f t="shared" si="23"/>
        <v>0</v>
      </c>
    </row>
    <row r="182" spans="1:16" ht="14.25" customHeight="1" x14ac:dyDescent="0.25">
      <c r="A182" s="142" t="s">
        <v>219</v>
      </c>
      <c r="B182" s="121" t="s">
        <v>220</v>
      </c>
      <c r="C182" s="90" t="s">
        <v>28</v>
      </c>
      <c r="D182" s="91">
        <f>SUM(D185+D188+D191+D194)</f>
        <v>75000</v>
      </c>
      <c r="E182" s="91">
        <f t="shared" ref="E182:O182" si="51">SUM(E185+E188+E191+E194)</f>
        <v>25000</v>
      </c>
      <c r="F182" s="91">
        <f t="shared" si="51"/>
        <v>25000</v>
      </c>
      <c r="G182" s="91">
        <f t="shared" si="51"/>
        <v>25000</v>
      </c>
      <c r="H182" s="91">
        <f>SUM(H185+H188+H191+H194)</f>
        <v>25000</v>
      </c>
      <c r="I182" s="91">
        <f t="shared" si="51"/>
        <v>25000</v>
      </c>
      <c r="J182" s="91">
        <f t="shared" si="51"/>
        <v>25000</v>
      </c>
      <c r="K182" s="91">
        <f t="shared" si="51"/>
        <v>25000</v>
      </c>
      <c r="L182" s="91">
        <f t="shared" si="51"/>
        <v>25000</v>
      </c>
      <c r="M182" s="91">
        <f t="shared" si="51"/>
        <v>25000</v>
      </c>
      <c r="N182" s="91">
        <f t="shared" si="51"/>
        <v>12000</v>
      </c>
      <c r="O182" s="91">
        <f t="shared" si="51"/>
        <v>9000</v>
      </c>
      <c r="P182" s="91">
        <f>SUM(D182:O182)</f>
        <v>321000</v>
      </c>
    </row>
    <row r="183" spans="1:16" ht="14.25" customHeight="1" x14ac:dyDescent="0.25">
      <c r="A183" s="102"/>
      <c r="B183" s="102"/>
      <c r="C183" s="90" t="s">
        <v>29</v>
      </c>
      <c r="D183" s="91">
        <f>SUM(D186+D189+D192+D195)</f>
        <v>0</v>
      </c>
      <c r="E183" s="91">
        <f t="shared" ref="E183:O183" si="52">SUM(E186+E189+E192+E195)</f>
        <v>0</v>
      </c>
      <c r="F183" s="91">
        <f t="shared" si="52"/>
        <v>0</v>
      </c>
      <c r="G183" s="91">
        <f t="shared" si="52"/>
        <v>0</v>
      </c>
      <c r="H183" s="91">
        <f t="shared" si="52"/>
        <v>0</v>
      </c>
      <c r="I183" s="91">
        <f t="shared" si="52"/>
        <v>0</v>
      </c>
      <c r="J183" s="91">
        <f t="shared" si="52"/>
        <v>0</v>
      </c>
      <c r="K183" s="91">
        <f t="shared" si="52"/>
        <v>0</v>
      </c>
      <c r="L183" s="91">
        <f t="shared" si="52"/>
        <v>0</v>
      </c>
      <c r="M183" s="91">
        <f t="shared" si="52"/>
        <v>0</v>
      </c>
      <c r="N183" s="91">
        <f t="shared" si="52"/>
        <v>0</v>
      </c>
      <c r="O183" s="91">
        <f t="shared" si="52"/>
        <v>0</v>
      </c>
      <c r="P183" s="91">
        <f t="shared" si="23"/>
        <v>0</v>
      </c>
    </row>
    <row r="184" spans="1:16" ht="14.25" customHeight="1" x14ac:dyDescent="0.25">
      <c r="A184" s="103"/>
      <c r="B184" s="103"/>
      <c r="C184" s="90" t="s">
        <v>30</v>
      </c>
      <c r="D184" s="91">
        <f>SUM(D187+D190+D193+D196)</f>
        <v>0</v>
      </c>
      <c r="E184" s="91">
        <f t="shared" ref="E184:O184" si="53">SUM(E187+E190+E193+E196)</f>
        <v>0</v>
      </c>
      <c r="F184" s="91">
        <f t="shared" si="53"/>
        <v>0</v>
      </c>
      <c r="G184" s="91">
        <f t="shared" si="53"/>
        <v>0</v>
      </c>
      <c r="H184" s="91">
        <f t="shared" si="53"/>
        <v>0</v>
      </c>
      <c r="I184" s="91">
        <f t="shared" si="53"/>
        <v>0</v>
      </c>
      <c r="J184" s="91">
        <f t="shared" si="53"/>
        <v>0</v>
      </c>
      <c r="K184" s="91">
        <f t="shared" si="53"/>
        <v>0</v>
      </c>
      <c r="L184" s="91">
        <f t="shared" si="53"/>
        <v>0</v>
      </c>
      <c r="M184" s="91">
        <f t="shared" si="53"/>
        <v>0</v>
      </c>
      <c r="N184" s="91">
        <f t="shared" si="53"/>
        <v>0</v>
      </c>
      <c r="O184" s="91">
        <f t="shared" si="53"/>
        <v>0</v>
      </c>
      <c r="P184" s="91">
        <f t="shared" si="23"/>
        <v>0</v>
      </c>
    </row>
    <row r="185" spans="1:16" ht="14.25" hidden="1" customHeight="1" x14ac:dyDescent="0.25">
      <c r="A185" s="126" t="s">
        <v>221</v>
      </c>
      <c r="B185" s="120" t="s">
        <v>222</v>
      </c>
      <c r="C185" s="78" t="s">
        <v>28</v>
      </c>
      <c r="D185" s="93">
        <v>40000</v>
      </c>
      <c r="E185" s="93">
        <v>15000</v>
      </c>
      <c r="F185" s="93">
        <v>15000</v>
      </c>
      <c r="G185" s="93">
        <v>15000</v>
      </c>
      <c r="H185" s="93">
        <v>15000</v>
      </c>
      <c r="I185" s="93">
        <v>15000</v>
      </c>
      <c r="J185" s="93">
        <v>15000</v>
      </c>
      <c r="K185" s="93">
        <v>15000</v>
      </c>
      <c r="L185" s="93">
        <v>15000</v>
      </c>
      <c r="M185" s="93">
        <v>15000</v>
      </c>
      <c r="N185" s="93">
        <v>5000</v>
      </c>
      <c r="O185" s="93">
        <v>5000</v>
      </c>
      <c r="P185" s="93">
        <f t="shared" si="23"/>
        <v>185000</v>
      </c>
    </row>
    <row r="186" spans="1:16" ht="14.25" hidden="1" customHeight="1" x14ac:dyDescent="0.25">
      <c r="A186" s="102"/>
      <c r="B186" s="102"/>
      <c r="C186" s="78" t="s">
        <v>29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93">
        <f t="shared" si="23"/>
        <v>0</v>
      </c>
    </row>
    <row r="187" spans="1:16" ht="14.25" hidden="1" customHeight="1" x14ac:dyDescent="0.25">
      <c r="A187" s="103"/>
      <c r="B187" s="103"/>
      <c r="C187" s="78" t="s">
        <v>30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  <c r="P187" s="93">
        <f t="shared" si="23"/>
        <v>0</v>
      </c>
    </row>
    <row r="188" spans="1:16" ht="14.25" hidden="1" customHeight="1" x14ac:dyDescent="0.25">
      <c r="A188" s="126" t="s">
        <v>223</v>
      </c>
      <c r="B188" s="120" t="s">
        <v>224</v>
      </c>
      <c r="C188" s="78" t="s">
        <v>28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  <c r="P188" s="93">
        <f t="shared" si="23"/>
        <v>0</v>
      </c>
    </row>
    <row r="189" spans="1:16" ht="14.25" hidden="1" customHeight="1" x14ac:dyDescent="0.25">
      <c r="A189" s="102"/>
      <c r="B189" s="102"/>
      <c r="C189" s="78" t="s">
        <v>29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  <c r="P189" s="93">
        <f t="shared" si="23"/>
        <v>0</v>
      </c>
    </row>
    <row r="190" spans="1:16" ht="14.25" hidden="1" customHeight="1" x14ac:dyDescent="0.25">
      <c r="A190" s="103"/>
      <c r="B190" s="103"/>
      <c r="C190" s="78" t="s">
        <v>30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  <c r="P190" s="93">
        <f t="shared" si="23"/>
        <v>0</v>
      </c>
    </row>
    <row r="191" spans="1:16" ht="14.25" hidden="1" customHeight="1" x14ac:dyDescent="0.25">
      <c r="A191" s="126" t="s">
        <v>225</v>
      </c>
      <c r="B191" s="120" t="s">
        <v>226</v>
      </c>
      <c r="C191" s="78" t="s">
        <v>28</v>
      </c>
      <c r="D191" s="93">
        <v>30000</v>
      </c>
      <c r="E191" s="93">
        <v>5000</v>
      </c>
      <c r="F191" s="93">
        <v>5000</v>
      </c>
      <c r="G191" s="93">
        <v>5000</v>
      </c>
      <c r="H191" s="93">
        <v>5000</v>
      </c>
      <c r="I191" s="93">
        <v>5000</v>
      </c>
      <c r="J191" s="93">
        <v>5000</v>
      </c>
      <c r="K191" s="93">
        <v>5000</v>
      </c>
      <c r="L191" s="93">
        <v>5000</v>
      </c>
      <c r="M191" s="93">
        <v>5000</v>
      </c>
      <c r="N191" s="93">
        <v>2000</v>
      </c>
      <c r="O191" s="93">
        <v>2000</v>
      </c>
      <c r="P191" s="93">
        <f t="shared" si="23"/>
        <v>79000</v>
      </c>
    </row>
    <row r="192" spans="1:16" ht="14.25" hidden="1" customHeight="1" x14ac:dyDescent="0.25">
      <c r="A192" s="102"/>
      <c r="B192" s="102"/>
      <c r="C192" s="78" t="s">
        <v>29</v>
      </c>
      <c r="D192" s="93"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0</v>
      </c>
      <c r="N192" s="93">
        <v>0</v>
      </c>
      <c r="O192" s="93">
        <v>0</v>
      </c>
      <c r="P192" s="93">
        <f t="shared" si="23"/>
        <v>0</v>
      </c>
    </row>
    <row r="193" spans="1:16" ht="14.25" hidden="1" customHeight="1" x14ac:dyDescent="0.25">
      <c r="A193" s="103"/>
      <c r="B193" s="103"/>
      <c r="C193" s="78" t="s">
        <v>30</v>
      </c>
      <c r="D193" s="93">
        <v>0</v>
      </c>
      <c r="E193" s="93">
        <v>0</v>
      </c>
      <c r="F193" s="93">
        <v>0</v>
      </c>
      <c r="G193" s="93">
        <v>0</v>
      </c>
      <c r="H193" s="93">
        <v>0</v>
      </c>
      <c r="I193" s="93">
        <v>0</v>
      </c>
      <c r="J193" s="93">
        <v>0</v>
      </c>
      <c r="K193" s="93">
        <v>0</v>
      </c>
      <c r="L193" s="93">
        <v>0</v>
      </c>
      <c r="M193" s="93">
        <v>0</v>
      </c>
      <c r="N193" s="93">
        <v>0</v>
      </c>
      <c r="O193" s="93">
        <v>0</v>
      </c>
      <c r="P193" s="93">
        <f t="shared" si="23"/>
        <v>0</v>
      </c>
    </row>
    <row r="194" spans="1:16" ht="14.25" hidden="1" customHeight="1" x14ac:dyDescent="0.25">
      <c r="A194" s="126" t="s">
        <v>227</v>
      </c>
      <c r="B194" s="120" t="s">
        <v>228</v>
      </c>
      <c r="C194" s="78" t="s">
        <v>28</v>
      </c>
      <c r="D194" s="93">
        <v>5000</v>
      </c>
      <c r="E194" s="93">
        <v>5000</v>
      </c>
      <c r="F194" s="93">
        <v>5000</v>
      </c>
      <c r="G194" s="93">
        <v>5000</v>
      </c>
      <c r="H194" s="93">
        <v>5000</v>
      </c>
      <c r="I194" s="93">
        <v>5000</v>
      </c>
      <c r="J194" s="93">
        <v>5000</v>
      </c>
      <c r="K194" s="93">
        <v>5000</v>
      </c>
      <c r="L194" s="93">
        <v>5000</v>
      </c>
      <c r="M194" s="93">
        <v>5000</v>
      </c>
      <c r="N194" s="93">
        <v>5000</v>
      </c>
      <c r="O194" s="93">
        <v>2000</v>
      </c>
      <c r="P194" s="93">
        <f t="shared" si="23"/>
        <v>57000</v>
      </c>
    </row>
    <row r="195" spans="1:16" ht="14.25" hidden="1" customHeight="1" x14ac:dyDescent="0.25">
      <c r="A195" s="102"/>
      <c r="B195" s="102"/>
      <c r="C195" s="78" t="s">
        <v>29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  <c r="P195" s="93">
        <f t="shared" si="23"/>
        <v>0</v>
      </c>
    </row>
    <row r="196" spans="1:16" ht="14.25" hidden="1" customHeight="1" x14ac:dyDescent="0.25">
      <c r="A196" s="103"/>
      <c r="B196" s="103"/>
      <c r="C196" s="78" t="s">
        <v>30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  <c r="P196" s="93">
        <f t="shared" si="23"/>
        <v>0</v>
      </c>
    </row>
    <row r="197" spans="1:16" ht="14.25" customHeight="1" x14ac:dyDescent="0.25">
      <c r="A197" s="142" t="s">
        <v>229</v>
      </c>
      <c r="B197" s="121" t="s">
        <v>298</v>
      </c>
      <c r="C197" s="90" t="s">
        <v>28</v>
      </c>
      <c r="D197" s="91">
        <f>SUM(D200+D203+D206+D209)</f>
        <v>30000</v>
      </c>
      <c r="E197" s="91">
        <f t="shared" ref="E197:O197" si="54">SUM(E200+E203+E206+E209)</f>
        <v>90000</v>
      </c>
      <c r="F197" s="91">
        <f t="shared" si="54"/>
        <v>0</v>
      </c>
      <c r="G197" s="91">
        <f>SUM(G200+G203+G206+G209)</f>
        <v>0</v>
      </c>
      <c r="H197" s="91">
        <f t="shared" si="54"/>
        <v>0</v>
      </c>
      <c r="I197" s="91">
        <f>SUM(I200+I203+I206+I209)</f>
        <v>0</v>
      </c>
      <c r="J197" s="91">
        <f t="shared" si="54"/>
        <v>240000</v>
      </c>
      <c r="K197" s="91">
        <f t="shared" si="54"/>
        <v>30000</v>
      </c>
      <c r="L197" s="91">
        <f>SUM(L200+L203+L206+L209)</f>
        <v>70000</v>
      </c>
      <c r="M197" s="91">
        <f t="shared" si="54"/>
        <v>0</v>
      </c>
      <c r="N197" s="91">
        <f t="shared" si="54"/>
        <v>0</v>
      </c>
      <c r="O197" s="91">
        <f t="shared" si="54"/>
        <v>0</v>
      </c>
      <c r="P197" s="91">
        <f>SUM(D197:O197)</f>
        <v>460000</v>
      </c>
    </row>
    <row r="198" spans="1:16" ht="14.25" customHeight="1" x14ac:dyDescent="0.25">
      <c r="A198" s="102"/>
      <c r="B198" s="102"/>
      <c r="C198" s="90" t="s">
        <v>29</v>
      </c>
      <c r="D198" s="91">
        <f>SUM(D201,D204,D207,D210)</f>
        <v>0</v>
      </c>
      <c r="E198" s="91">
        <f t="shared" ref="E198:O198" si="55">SUM(E201,E204,E207,E210)</f>
        <v>0</v>
      </c>
      <c r="F198" s="91">
        <f t="shared" si="55"/>
        <v>0</v>
      </c>
      <c r="G198" s="91">
        <f t="shared" si="55"/>
        <v>0</v>
      </c>
      <c r="H198" s="91">
        <f t="shared" si="55"/>
        <v>0</v>
      </c>
      <c r="I198" s="91">
        <f t="shared" si="55"/>
        <v>0</v>
      </c>
      <c r="J198" s="91">
        <f>SUM(J201,J204,J207,J210)</f>
        <v>0</v>
      </c>
      <c r="K198" s="91">
        <f t="shared" si="55"/>
        <v>0</v>
      </c>
      <c r="L198" s="91">
        <f t="shared" si="55"/>
        <v>0</v>
      </c>
      <c r="M198" s="91">
        <f t="shared" si="55"/>
        <v>0</v>
      </c>
      <c r="N198" s="91">
        <f t="shared" si="55"/>
        <v>0</v>
      </c>
      <c r="O198" s="91">
        <f t="shared" si="55"/>
        <v>0</v>
      </c>
      <c r="P198" s="91">
        <f t="shared" si="23"/>
        <v>0</v>
      </c>
    </row>
    <row r="199" spans="1:16" ht="14.25" customHeight="1" x14ac:dyDescent="0.25">
      <c r="A199" s="103"/>
      <c r="B199" s="103"/>
      <c r="C199" s="90" t="s">
        <v>30</v>
      </c>
      <c r="D199" s="91">
        <f>SUM(D202+D205+D208+D211)</f>
        <v>0</v>
      </c>
      <c r="E199" s="91">
        <f t="shared" ref="E199:O199" si="56">SUM(E202+E205+E208+E211)</f>
        <v>0</v>
      </c>
      <c r="F199" s="91">
        <f t="shared" si="56"/>
        <v>0</v>
      </c>
      <c r="G199" s="91">
        <f t="shared" si="56"/>
        <v>0</v>
      </c>
      <c r="H199" s="91">
        <f t="shared" si="56"/>
        <v>0</v>
      </c>
      <c r="I199" s="91">
        <f t="shared" si="56"/>
        <v>0</v>
      </c>
      <c r="J199" s="91">
        <f t="shared" si="56"/>
        <v>0</v>
      </c>
      <c r="K199" s="91">
        <f t="shared" si="56"/>
        <v>0</v>
      </c>
      <c r="L199" s="91">
        <f t="shared" si="56"/>
        <v>0</v>
      </c>
      <c r="M199" s="91">
        <f t="shared" si="56"/>
        <v>0</v>
      </c>
      <c r="N199" s="91">
        <f t="shared" si="56"/>
        <v>0</v>
      </c>
      <c r="O199" s="91">
        <f t="shared" si="56"/>
        <v>0</v>
      </c>
      <c r="P199" s="91">
        <f t="shared" si="23"/>
        <v>0</v>
      </c>
    </row>
    <row r="200" spans="1:16" ht="14.25" hidden="1" customHeight="1" x14ac:dyDescent="0.25">
      <c r="A200" s="126" t="s">
        <v>231</v>
      </c>
      <c r="B200" s="120" t="s">
        <v>297</v>
      </c>
      <c r="C200" s="78" t="s">
        <v>28</v>
      </c>
      <c r="D200" s="93">
        <v>0</v>
      </c>
      <c r="E200" s="93">
        <v>0</v>
      </c>
      <c r="F200" s="93">
        <v>0</v>
      </c>
      <c r="G200" s="93">
        <v>0</v>
      </c>
      <c r="H200" s="93">
        <v>0</v>
      </c>
      <c r="I200" s="93">
        <v>0</v>
      </c>
      <c r="J200" s="93">
        <v>0</v>
      </c>
      <c r="K200" s="93">
        <v>0</v>
      </c>
      <c r="L200" s="93">
        <v>70000</v>
      </c>
      <c r="M200" s="93">
        <v>0</v>
      </c>
      <c r="N200" s="93">
        <v>0</v>
      </c>
      <c r="O200" s="93">
        <v>0</v>
      </c>
      <c r="P200" s="93">
        <f t="shared" si="23"/>
        <v>70000</v>
      </c>
    </row>
    <row r="201" spans="1:16" ht="14.25" hidden="1" customHeight="1" x14ac:dyDescent="0.25">
      <c r="A201" s="102"/>
      <c r="B201" s="102"/>
      <c r="C201" s="78" t="s">
        <v>29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  <c r="I201" s="93">
        <v>0</v>
      </c>
      <c r="J201" s="93">
        <v>0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  <c r="P201" s="93">
        <f t="shared" si="23"/>
        <v>0</v>
      </c>
    </row>
    <row r="202" spans="1:16" ht="14.25" hidden="1" customHeight="1" x14ac:dyDescent="0.25">
      <c r="A202" s="103"/>
      <c r="B202" s="103"/>
      <c r="C202" s="78" t="s">
        <v>30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93">
        <f t="shared" si="23"/>
        <v>0</v>
      </c>
    </row>
    <row r="203" spans="1:16" ht="14.25" hidden="1" customHeight="1" x14ac:dyDescent="0.25">
      <c r="A203" s="126" t="s">
        <v>233</v>
      </c>
      <c r="B203" s="120" t="s">
        <v>299</v>
      </c>
      <c r="C203" s="78" t="s">
        <v>28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150000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  <c r="P203" s="93">
        <f t="shared" si="23"/>
        <v>150000</v>
      </c>
    </row>
    <row r="204" spans="1:16" ht="14.25" hidden="1" customHeight="1" x14ac:dyDescent="0.25">
      <c r="A204" s="102"/>
      <c r="B204" s="102"/>
      <c r="C204" s="78" t="s">
        <v>29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93">
        <f t="shared" si="23"/>
        <v>0</v>
      </c>
    </row>
    <row r="205" spans="1:16" ht="14.25" hidden="1" customHeight="1" x14ac:dyDescent="0.25">
      <c r="A205" s="103"/>
      <c r="B205" s="103"/>
      <c r="C205" s="78" t="s">
        <v>30</v>
      </c>
      <c r="D205" s="93">
        <v>0</v>
      </c>
      <c r="E205" s="93">
        <v>0</v>
      </c>
      <c r="F205" s="93">
        <v>0</v>
      </c>
      <c r="G205" s="93">
        <v>0</v>
      </c>
      <c r="H205" s="93">
        <v>0</v>
      </c>
      <c r="I205" s="93">
        <v>0</v>
      </c>
      <c r="J205" s="93">
        <v>0</v>
      </c>
      <c r="K205" s="93">
        <v>0</v>
      </c>
      <c r="L205" s="93">
        <v>0</v>
      </c>
      <c r="M205" s="93">
        <v>0</v>
      </c>
      <c r="N205" s="93">
        <v>0</v>
      </c>
      <c r="O205" s="93">
        <v>0</v>
      </c>
      <c r="P205" s="93">
        <f t="shared" si="23"/>
        <v>0</v>
      </c>
    </row>
    <row r="206" spans="1:16" ht="14.25" hidden="1" customHeight="1" x14ac:dyDescent="0.25">
      <c r="A206" s="126" t="s">
        <v>235</v>
      </c>
      <c r="B206" s="120" t="s">
        <v>301</v>
      </c>
      <c r="C206" s="78" t="s">
        <v>28</v>
      </c>
      <c r="D206" s="93">
        <v>0</v>
      </c>
      <c r="E206" s="93">
        <v>90000</v>
      </c>
      <c r="F206" s="93">
        <v>0</v>
      </c>
      <c r="G206" s="93">
        <v>0</v>
      </c>
      <c r="H206" s="93">
        <v>0</v>
      </c>
      <c r="I206" s="93">
        <v>0</v>
      </c>
      <c r="J206" s="93">
        <v>90000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  <c r="P206" s="93">
        <f t="shared" si="23"/>
        <v>180000</v>
      </c>
    </row>
    <row r="207" spans="1:16" ht="14.25" hidden="1" customHeight="1" x14ac:dyDescent="0.25">
      <c r="A207" s="102"/>
      <c r="B207" s="102"/>
      <c r="C207" s="78" t="s">
        <v>29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  <c r="P207" s="93">
        <f t="shared" si="23"/>
        <v>0</v>
      </c>
    </row>
    <row r="208" spans="1:16" ht="14.25" hidden="1" customHeight="1" x14ac:dyDescent="0.25">
      <c r="A208" s="103"/>
      <c r="B208" s="103"/>
      <c r="C208" s="78" t="s">
        <v>30</v>
      </c>
      <c r="D208" s="93">
        <v>0</v>
      </c>
      <c r="E208" s="93">
        <v>0</v>
      </c>
      <c r="F208" s="93">
        <v>0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93">
        <f t="shared" si="23"/>
        <v>0</v>
      </c>
    </row>
    <row r="209" spans="1:16" ht="14.25" hidden="1" customHeight="1" x14ac:dyDescent="0.25">
      <c r="A209" s="126" t="s">
        <v>237</v>
      </c>
      <c r="B209" s="120" t="s">
        <v>238</v>
      </c>
      <c r="C209" s="78" t="s">
        <v>28</v>
      </c>
      <c r="D209" s="93">
        <v>30000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93">
        <v>0</v>
      </c>
      <c r="K209" s="93">
        <v>30000</v>
      </c>
      <c r="L209" s="93">
        <v>0</v>
      </c>
      <c r="M209" s="93">
        <v>0</v>
      </c>
      <c r="N209" s="93">
        <v>0</v>
      </c>
      <c r="O209" s="93">
        <v>0</v>
      </c>
      <c r="P209" s="93">
        <f t="shared" si="23"/>
        <v>60000</v>
      </c>
    </row>
    <row r="210" spans="1:16" ht="14.25" hidden="1" customHeight="1" x14ac:dyDescent="0.25">
      <c r="A210" s="102"/>
      <c r="B210" s="102"/>
      <c r="C210" s="78" t="s">
        <v>29</v>
      </c>
      <c r="D210" s="93"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93">
        <f t="shared" si="23"/>
        <v>0</v>
      </c>
    </row>
    <row r="211" spans="1:16" ht="14.25" hidden="1" customHeight="1" x14ac:dyDescent="0.25">
      <c r="A211" s="103"/>
      <c r="B211" s="103"/>
      <c r="C211" s="78" t="s">
        <v>30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  <c r="P211" s="93">
        <f t="shared" si="23"/>
        <v>0</v>
      </c>
    </row>
    <row r="212" spans="1:16" ht="14.25" customHeight="1" x14ac:dyDescent="0.25">
      <c r="A212" s="142" t="s">
        <v>239</v>
      </c>
      <c r="B212" s="121" t="s">
        <v>240</v>
      </c>
      <c r="C212" s="90" t="s">
        <v>28</v>
      </c>
      <c r="D212" s="91">
        <f>SUM(D215+D218+D221+D224+D227+D230)</f>
        <v>132000</v>
      </c>
      <c r="E212" s="91">
        <f>SUM(E215+E218+E221+E224+E227+E230)</f>
        <v>122000</v>
      </c>
      <c r="F212" s="91">
        <f t="shared" ref="F212:O213" si="57">SUM(F215+F218+F221+F224+F227+F230)</f>
        <v>112000</v>
      </c>
      <c r="G212" s="91">
        <f t="shared" si="57"/>
        <v>62000</v>
      </c>
      <c r="H212" s="91">
        <f t="shared" si="57"/>
        <v>62000</v>
      </c>
      <c r="I212" s="91">
        <f t="shared" si="57"/>
        <v>175000</v>
      </c>
      <c r="J212" s="91">
        <f t="shared" si="57"/>
        <v>155000</v>
      </c>
      <c r="K212" s="91">
        <f t="shared" si="57"/>
        <v>155000</v>
      </c>
      <c r="L212" s="91">
        <f t="shared" si="57"/>
        <v>155000</v>
      </c>
      <c r="M212" s="91">
        <f t="shared" si="57"/>
        <v>165000</v>
      </c>
      <c r="N212" s="91">
        <f t="shared" si="57"/>
        <v>155000</v>
      </c>
      <c r="O212" s="91">
        <f t="shared" si="57"/>
        <v>155000</v>
      </c>
      <c r="P212" s="91">
        <f>SUM(D212:O212)</f>
        <v>1605000</v>
      </c>
    </row>
    <row r="213" spans="1:16" ht="14.25" customHeight="1" x14ac:dyDescent="0.25">
      <c r="A213" s="102"/>
      <c r="B213" s="102"/>
      <c r="C213" s="90" t="s">
        <v>29</v>
      </c>
      <c r="D213" s="91">
        <f>SUM(D216+D219+D222+D225+D228+D231)</f>
        <v>0</v>
      </c>
      <c r="E213" s="91">
        <f>SUM(E216+E219+E222+E225+E228+E231)</f>
        <v>0</v>
      </c>
      <c r="F213" s="91">
        <f t="shared" si="57"/>
        <v>0</v>
      </c>
      <c r="G213" s="91">
        <f t="shared" si="57"/>
        <v>0</v>
      </c>
      <c r="H213" s="91">
        <f t="shared" si="57"/>
        <v>0</v>
      </c>
      <c r="I213" s="91">
        <f t="shared" si="57"/>
        <v>0</v>
      </c>
      <c r="J213" s="91">
        <f t="shared" si="57"/>
        <v>0</v>
      </c>
      <c r="K213" s="91">
        <f t="shared" si="57"/>
        <v>0</v>
      </c>
      <c r="L213" s="91">
        <f t="shared" si="57"/>
        <v>0</v>
      </c>
      <c r="M213" s="91">
        <f t="shared" si="57"/>
        <v>0</v>
      </c>
      <c r="N213" s="91">
        <f t="shared" si="57"/>
        <v>0</v>
      </c>
      <c r="O213" s="91">
        <f t="shared" si="57"/>
        <v>0</v>
      </c>
      <c r="P213" s="91">
        <f t="shared" si="23"/>
        <v>0</v>
      </c>
    </row>
    <row r="214" spans="1:16" ht="14.25" customHeight="1" x14ac:dyDescent="0.25">
      <c r="A214" s="103"/>
      <c r="B214" s="103"/>
      <c r="C214" s="90" t="s">
        <v>30</v>
      </c>
      <c r="D214" s="91">
        <f t="shared" ref="D214:O214" si="58">SUM(D217+D220+D223+D226+D229+D232)</f>
        <v>0</v>
      </c>
      <c r="E214" s="91">
        <f t="shared" si="58"/>
        <v>0</v>
      </c>
      <c r="F214" s="91">
        <f t="shared" si="58"/>
        <v>0</v>
      </c>
      <c r="G214" s="91">
        <f t="shared" si="58"/>
        <v>0</v>
      </c>
      <c r="H214" s="91">
        <f t="shared" si="58"/>
        <v>0</v>
      </c>
      <c r="I214" s="91">
        <f t="shared" si="58"/>
        <v>0</v>
      </c>
      <c r="J214" s="91">
        <f t="shared" si="58"/>
        <v>0</v>
      </c>
      <c r="K214" s="91">
        <f t="shared" si="58"/>
        <v>0</v>
      </c>
      <c r="L214" s="91">
        <f t="shared" si="58"/>
        <v>0</v>
      </c>
      <c r="M214" s="91">
        <f t="shared" si="58"/>
        <v>0</v>
      </c>
      <c r="N214" s="91">
        <f t="shared" si="58"/>
        <v>0</v>
      </c>
      <c r="O214" s="91">
        <f t="shared" si="58"/>
        <v>0</v>
      </c>
      <c r="P214" s="91">
        <f t="shared" si="23"/>
        <v>0</v>
      </c>
    </row>
    <row r="215" spans="1:16" ht="14.25" hidden="1" customHeight="1" x14ac:dyDescent="0.25">
      <c r="A215" s="126" t="s">
        <v>241</v>
      </c>
      <c r="B215" s="120" t="s">
        <v>323</v>
      </c>
      <c r="C215" s="78" t="s">
        <v>28</v>
      </c>
      <c r="D215" s="93">
        <v>50000</v>
      </c>
      <c r="E215" s="93">
        <v>50000</v>
      </c>
      <c r="F215" s="93">
        <v>50000</v>
      </c>
      <c r="G215" s="93">
        <v>0</v>
      </c>
      <c r="H215" s="93">
        <v>0</v>
      </c>
      <c r="I215" s="93">
        <v>50000</v>
      </c>
      <c r="J215" s="93">
        <v>50000</v>
      </c>
      <c r="K215" s="93">
        <v>50000</v>
      </c>
      <c r="L215" s="93">
        <v>50000</v>
      </c>
      <c r="M215" s="93">
        <v>50000</v>
      </c>
      <c r="N215" s="93">
        <v>50000</v>
      </c>
      <c r="O215" s="93">
        <v>50000</v>
      </c>
      <c r="P215" s="93">
        <f t="shared" si="23"/>
        <v>500000</v>
      </c>
    </row>
    <row r="216" spans="1:16" ht="14.25" hidden="1" customHeight="1" x14ac:dyDescent="0.25">
      <c r="A216" s="102"/>
      <c r="B216" s="102"/>
      <c r="C216" s="78" t="s">
        <v>29</v>
      </c>
      <c r="D216" s="93">
        <v>0</v>
      </c>
      <c r="E216" s="93">
        <v>0</v>
      </c>
      <c r="F216" s="93">
        <v>0</v>
      </c>
      <c r="G216" s="93">
        <v>0</v>
      </c>
      <c r="H216" s="93">
        <v>0</v>
      </c>
      <c r="I216" s="93">
        <v>0</v>
      </c>
      <c r="J216" s="93">
        <v>0</v>
      </c>
      <c r="K216" s="93">
        <v>0</v>
      </c>
      <c r="L216" s="93">
        <v>0</v>
      </c>
      <c r="M216" s="93">
        <v>0</v>
      </c>
      <c r="N216" s="93">
        <v>0</v>
      </c>
      <c r="O216" s="93">
        <v>0</v>
      </c>
      <c r="P216" s="93">
        <f t="shared" si="23"/>
        <v>0</v>
      </c>
    </row>
    <row r="217" spans="1:16" ht="14.25" hidden="1" customHeight="1" x14ac:dyDescent="0.25">
      <c r="A217" s="103"/>
      <c r="B217" s="103"/>
      <c r="C217" s="78" t="s">
        <v>30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  <c r="P217" s="93">
        <f t="shared" si="23"/>
        <v>0</v>
      </c>
    </row>
    <row r="218" spans="1:16" ht="14.25" hidden="1" customHeight="1" x14ac:dyDescent="0.25">
      <c r="A218" s="126" t="s">
        <v>243</v>
      </c>
      <c r="B218" s="120" t="s">
        <v>319</v>
      </c>
      <c r="C218" s="78" t="s">
        <v>28</v>
      </c>
      <c r="D218" s="93">
        <v>10000</v>
      </c>
      <c r="E218" s="93">
        <v>10000</v>
      </c>
      <c r="F218" s="93">
        <v>10000</v>
      </c>
      <c r="G218" s="93">
        <v>10000</v>
      </c>
      <c r="H218" s="93">
        <v>10000</v>
      </c>
      <c r="I218" s="93">
        <v>10000</v>
      </c>
      <c r="J218" s="93">
        <v>10000</v>
      </c>
      <c r="K218" s="93">
        <v>10000</v>
      </c>
      <c r="L218" s="93">
        <v>10000</v>
      </c>
      <c r="M218" s="93">
        <v>10000</v>
      </c>
      <c r="N218" s="93">
        <v>10000</v>
      </c>
      <c r="O218" s="93">
        <v>10000</v>
      </c>
      <c r="P218" s="93">
        <f t="shared" si="23"/>
        <v>120000</v>
      </c>
    </row>
    <row r="219" spans="1:16" ht="14.25" hidden="1" customHeight="1" x14ac:dyDescent="0.25">
      <c r="A219" s="102"/>
      <c r="B219" s="102"/>
      <c r="C219" s="78" t="s">
        <v>29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93">
        <f t="shared" si="23"/>
        <v>0</v>
      </c>
    </row>
    <row r="220" spans="1:16" ht="14.25" hidden="1" customHeight="1" x14ac:dyDescent="0.25">
      <c r="A220" s="103"/>
      <c r="B220" s="103"/>
      <c r="C220" s="78" t="s">
        <v>30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3">
        <v>0</v>
      </c>
      <c r="J220" s="93">
        <v>0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  <c r="P220" s="93">
        <f t="shared" si="23"/>
        <v>0</v>
      </c>
    </row>
    <row r="221" spans="1:16" ht="14.25" hidden="1" customHeight="1" x14ac:dyDescent="0.25">
      <c r="A221" s="126" t="s">
        <v>245</v>
      </c>
      <c r="B221" s="120" t="s">
        <v>246</v>
      </c>
      <c r="C221" s="78" t="s">
        <v>28</v>
      </c>
      <c r="D221" s="93">
        <v>20000</v>
      </c>
      <c r="E221" s="93">
        <v>0</v>
      </c>
      <c r="F221" s="93">
        <v>0</v>
      </c>
      <c r="G221" s="93">
        <v>0</v>
      </c>
      <c r="H221" s="93">
        <v>0</v>
      </c>
      <c r="I221" s="93">
        <v>20000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93">
        <f t="shared" si="23"/>
        <v>40000</v>
      </c>
    </row>
    <row r="222" spans="1:16" ht="14.25" hidden="1" customHeight="1" x14ac:dyDescent="0.25">
      <c r="A222" s="102"/>
      <c r="B222" s="102"/>
      <c r="C222" s="78" t="s">
        <v>29</v>
      </c>
      <c r="D222" s="93">
        <v>0</v>
      </c>
      <c r="E222" s="93">
        <v>0</v>
      </c>
      <c r="F222" s="93">
        <v>0</v>
      </c>
      <c r="G222" s="93">
        <v>0</v>
      </c>
      <c r="H222" s="93">
        <v>0</v>
      </c>
      <c r="I222" s="93">
        <v>0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0</v>
      </c>
      <c r="P222" s="93">
        <f t="shared" si="23"/>
        <v>0</v>
      </c>
    </row>
    <row r="223" spans="1:16" ht="14.25" hidden="1" customHeight="1" x14ac:dyDescent="0.25">
      <c r="A223" s="103"/>
      <c r="B223" s="103"/>
      <c r="C223" s="78" t="s">
        <v>30</v>
      </c>
      <c r="D223" s="93">
        <v>0</v>
      </c>
      <c r="E223" s="93">
        <v>0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  <c r="P223" s="93">
        <f t="shared" si="23"/>
        <v>0</v>
      </c>
    </row>
    <row r="224" spans="1:16" ht="14.25" hidden="1" customHeight="1" x14ac:dyDescent="0.25">
      <c r="A224" s="126" t="s">
        <v>247</v>
      </c>
      <c r="B224" s="120" t="s">
        <v>248</v>
      </c>
      <c r="C224" s="78" t="s">
        <v>28</v>
      </c>
      <c r="D224" s="93">
        <v>0</v>
      </c>
      <c r="E224" s="93">
        <v>0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  <c r="L224" s="93">
        <v>0</v>
      </c>
      <c r="M224" s="93">
        <v>10000</v>
      </c>
      <c r="N224" s="93">
        <v>0</v>
      </c>
      <c r="O224" s="93">
        <v>0</v>
      </c>
      <c r="P224" s="93">
        <f t="shared" si="23"/>
        <v>10000</v>
      </c>
    </row>
    <row r="225" spans="1:16" ht="14.25" hidden="1" customHeight="1" x14ac:dyDescent="0.25">
      <c r="A225" s="102"/>
      <c r="B225" s="102"/>
      <c r="C225" s="78" t="s">
        <v>29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  <c r="P225" s="93">
        <f t="shared" si="23"/>
        <v>0</v>
      </c>
    </row>
    <row r="226" spans="1:16" ht="14.25" hidden="1" customHeight="1" x14ac:dyDescent="0.25">
      <c r="A226" s="103"/>
      <c r="B226" s="103"/>
      <c r="C226" s="78" t="s">
        <v>30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  <c r="L226" s="93">
        <v>0</v>
      </c>
      <c r="M226" s="93">
        <v>0</v>
      </c>
      <c r="N226" s="93">
        <v>0</v>
      </c>
      <c r="O226" s="93">
        <v>0</v>
      </c>
      <c r="P226" s="93">
        <f t="shared" si="23"/>
        <v>0</v>
      </c>
    </row>
    <row r="227" spans="1:16" ht="14.25" hidden="1" customHeight="1" x14ac:dyDescent="0.25">
      <c r="A227" s="126" t="s">
        <v>249</v>
      </c>
      <c r="B227" s="120" t="s">
        <v>250</v>
      </c>
      <c r="C227" s="78" t="s">
        <v>28</v>
      </c>
      <c r="D227" s="93">
        <v>0</v>
      </c>
      <c r="E227" s="93">
        <v>10000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f t="shared" si="23"/>
        <v>10000</v>
      </c>
    </row>
    <row r="228" spans="1:16" ht="14.25" hidden="1" customHeight="1" x14ac:dyDescent="0.25">
      <c r="A228" s="102"/>
      <c r="B228" s="102"/>
      <c r="C228" s="78" t="s">
        <v>29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  <c r="P228" s="93">
        <f t="shared" si="23"/>
        <v>0</v>
      </c>
    </row>
    <row r="229" spans="1:16" ht="14.25" hidden="1" customHeight="1" x14ac:dyDescent="0.25">
      <c r="A229" s="103"/>
      <c r="B229" s="103"/>
      <c r="C229" s="78" t="s">
        <v>30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  <c r="P229" s="93">
        <f t="shared" si="23"/>
        <v>0</v>
      </c>
    </row>
    <row r="230" spans="1:16" ht="14.25" hidden="1" customHeight="1" x14ac:dyDescent="0.25">
      <c r="A230" s="126" t="s">
        <v>251</v>
      </c>
      <c r="B230" s="120" t="s">
        <v>252</v>
      </c>
      <c r="C230" s="78" t="s">
        <v>28</v>
      </c>
      <c r="D230" s="93">
        <v>52000</v>
      </c>
      <c r="E230" s="93">
        <v>52000</v>
      </c>
      <c r="F230" s="93">
        <v>52000</v>
      </c>
      <c r="G230" s="93">
        <v>52000</v>
      </c>
      <c r="H230" s="93">
        <v>52000</v>
      </c>
      <c r="I230" s="93">
        <v>95000</v>
      </c>
      <c r="J230" s="93">
        <v>95000</v>
      </c>
      <c r="K230" s="93">
        <v>95000</v>
      </c>
      <c r="L230" s="93">
        <v>95000</v>
      </c>
      <c r="M230" s="93">
        <v>95000</v>
      </c>
      <c r="N230" s="93">
        <v>95000</v>
      </c>
      <c r="O230" s="93">
        <v>95000</v>
      </c>
      <c r="P230" s="93">
        <f>SUM(D230:O230)</f>
        <v>925000</v>
      </c>
    </row>
    <row r="231" spans="1:16" ht="14.25" hidden="1" customHeight="1" x14ac:dyDescent="0.25">
      <c r="A231" s="102"/>
      <c r="B231" s="102"/>
      <c r="C231" s="78" t="s">
        <v>29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  <c r="P231" s="93">
        <f>SUM(D231:O231)</f>
        <v>0</v>
      </c>
    </row>
    <row r="232" spans="1:16" ht="14.25" hidden="1" customHeight="1" x14ac:dyDescent="0.25">
      <c r="A232" s="103"/>
      <c r="B232" s="103"/>
      <c r="C232" s="78" t="s">
        <v>30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  <c r="P232" s="93">
        <f>SUM(D232:O232)</f>
        <v>0</v>
      </c>
    </row>
    <row r="233" spans="1:16" ht="14.25" customHeight="1" x14ac:dyDescent="0.25">
      <c r="A233" s="142" t="s">
        <v>253</v>
      </c>
      <c r="B233" s="121" t="s">
        <v>254</v>
      </c>
      <c r="C233" s="90" t="s">
        <v>28</v>
      </c>
      <c r="D233" s="91">
        <v>900000</v>
      </c>
      <c r="E233" s="91">
        <f t="shared" ref="E233:O233" si="59">SUM(E236+E239+E242+E245)</f>
        <v>0</v>
      </c>
      <c r="F233" s="91">
        <f t="shared" si="59"/>
        <v>0</v>
      </c>
      <c r="G233" s="91">
        <f t="shared" si="59"/>
        <v>0</v>
      </c>
      <c r="H233" s="91">
        <f t="shared" si="59"/>
        <v>0</v>
      </c>
      <c r="I233" s="91">
        <f t="shared" si="59"/>
        <v>0</v>
      </c>
      <c r="J233" s="91">
        <f t="shared" si="59"/>
        <v>0</v>
      </c>
      <c r="K233" s="91">
        <f t="shared" si="59"/>
        <v>0</v>
      </c>
      <c r="L233" s="91">
        <f t="shared" si="59"/>
        <v>0</v>
      </c>
      <c r="M233" s="91">
        <f t="shared" si="59"/>
        <v>0</v>
      </c>
      <c r="N233" s="91">
        <f t="shared" si="59"/>
        <v>0</v>
      </c>
      <c r="O233" s="91">
        <f t="shared" si="59"/>
        <v>0</v>
      </c>
      <c r="P233" s="91">
        <f t="shared" si="23"/>
        <v>900000</v>
      </c>
    </row>
    <row r="234" spans="1:16" ht="14.25" customHeight="1" x14ac:dyDescent="0.25">
      <c r="A234" s="102"/>
      <c r="B234" s="102"/>
      <c r="C234" s="90" t="s">
        <v>29</v>
      </c>
      <c r="D234" s="91">
        <f t="shared" ref="D234:O234" si="60">SUM(D237+D240+D243+D246)</f>
        <v>0</v>
      </c>
      <c r="E234" s="91">
        <f t="shared" si="60"/>
        <v>0</v>
      </c>
      <c r="F234" s="91">
        <f t="shared" si="60"/>
        <v>0</v>
      </c>
      <c r="G234" s="91">
        <f t="shared" si="60"/>
        <v>0</v>
      </c>
      <c r="H234" s="91">
        <f t="shared" si="60"/>
        <v>0</v>
      </c>
      <c r="I234" s="91">
        <f t="shared" si="60"/>
        <v>0</v>
      </c>
      <c r="J234" s="91">
        <f t="shared" si="60"/>
        <v>0</v>
      </c>
      <c r="K234" s="91">
        <f t="shared" si="60"/>
        <v>0</v>
      </c>
      <c r="L234" s="91">
        <f t="shared" si="60"/>
        <v>0</v>
      </c>
      <c r="M234" s="91">
        <f t="shared" si="60"/>
        <v>0</v>
      </c>
      <c r="N234" s="91">
        <f t="shared" si="60"/>
        <v>0</v>
      </c>
      <c r="O234" s="91">
        <f t="shared" si="60"/>
        <v>0</v>
      </c>
      <c r="P234" s="91">
        <f t="shared" si="23"/>
        <v>0</v>
      </c>
    </row>
    <row r="235" spans="1:16" ht="14.25" customHeight="1" x14ac:dyDescent="0.25">
      <c r="A235" s="103"/>
      <c r="B235" s="103"/>
      <c r="C235" s="90" t="s">
        <v>30</v>
      </c>
      <c r="D235" s="91">
        <f t="shared" ref="D235:O235" si="61">SUM(D238+D241+D244+D247)</f>
        <v>0</v>
      </c>
      <c r="E235" s="91">
        <f t="shared" si="61"/>
        <v>0</v>
      </c>
      <c r="F235" s="91">
        <f t="shared" si="61"/>
        <v>0</v>
      </c>
      <c r="G235" s="91">
        <f t="shared" si="61"/>
        <v>0</v>
      </c>
      <c r="H235" s="91">
        <f t="shared" si="61"/>
        <v>0</v>
      </c>
      <c r="I235" s="91">
        <f t="shared" si="61"/>
        <v>0</v>
      </c>
      <c r="J235" s="91">
        <f t="shared" si="61"/>
        <v>0</v>
      </c>
      <c r="K235" s="91">
        <f t="shared" si="61"/>
        <v>0</v>
      </c>
      <c r="L235" s="91">
        <f t="shared" si="61"/>
        <v>0</v>
      </c>
      <c r="M235" s="91">
        <f t="shared" si="61"/>
        <v>0</v>
      </c>
      <c r="N235" s="91">
        <f t="shared" si="61"/>
        <v>0</v>
      </c>
      <c r="O235" s="91">
        <f t="shared" si="61"/>
        <v>0</v>
      </c>
      <c r="P235" s="91">
        <f t="shared" si="23"/>
        <v>0</v>
      </c>
    </row>
    <row r="236" spans="1:16" ht="14.25" hidden="1" customHeight="1" x14ac:dyDescent="0.25">
      <c r="A236" s="126" t="s">
        <v>255</v>
      </c>
      <c r="B236" s="120" t="s">
        <v>256</v>
      </c>
      <c r="C236" s="78" t="s">
        <v>28</v>
      </c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>
        <f t="shared" si="23"/>
        <v>0</v>
      </c>
    </row>
    <row r="237" spans="1:16" ht="14.25" hidden="1" customHeight="1" x14ac:dyDescent="0.25">
      <c r="A237" s="102"/>
      <c r="B237" s="102"/>
      <c r="C237" s="78" t="s">
        <v>29</v>
      </c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>
        <f t="shared" si="23"/>
        <v>0</v>
      </c>
    </row>
    <row r="238" spans="1:16" ht="14.25" hidden="1" customHeight="1" x14ac:dyDescent="0.25">
      <c r="A238" s="103"/>
      <c r="B238" s="103"/>
      <c r="C238" s="78" t="s">
        <v>30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>
        <f t="shared" si="23"/>
        <v>0</v>
      </c>
    </row>
    <row r="239" spans="1:16" ht="14.25" hidden="1" customHeight="1" x14ac:dyDescent="0.25">
      <c r="A239" s="126" t="s">
        <v>257</v>
      </c>
      <c r="B239" s="120" t="s">
        <v>258</v>
      </c>
      <c r="C239" s="78" t="s">
        <v>28</v>
      </c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>
        <f t="shared" si="23"/>
        <v>0</v>
      </c>
    </row>
    <row r="240" spans="1:16" ht="14.25" hidden="1" customHeight="1" x14ac:dyDescent="0.25">
      <c r="A240" s="102"/>
      <c r="B240" s="102"/>
      <c r="C240" s="78" t="s">
        <v>29</v>
      </c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>
        <f t="shared" si="23"/>
        <v>0</v>
      </c>
    </row>
    <row r="241" spans="1:16" ht="14.25" hidden="1" customHeight="1" x14ac:dyDescent="0.25">
      <c r="A241" s="103"/>
      <c r="B241" s="103"/>
      <c r="C241" s="78" t="s">
        <v>30</v>
      </c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>
        <f t="shared" si="23"/>
        <v>0</v>
      </c>
    </row>
    <row r="242" spans="1:16" ht="14.25" hidden="1" customHeight="1" x14ac:dyDescent="0.25">
      <c r="A242" s="126" t="s">
        <v>259</v>
      </c>
      <c r="B242" s="120" t="s">
        <v>260</v>
      </c>
      <c r="C242" s="78" t="s">
        <v>28</v>
      </c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>
        <f t="shared" si="23"/>
        <v>0</v>
      </c>
    </row>
    <row r="243" spans="1:16" ht="14.25" hidden="1" customHeight="1" x14ac:dyDescent="0.25">
      <c r="A243" s="102"/>
      <c r="B243" s="102"/>
      <c r="C243" s="78" t="s">
        <v>29</v>
      </c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>
        <f t="shared" si="23"/>
        <v>0</v>
      </c>
    </row>
    <row r="244" spans="1:16" ht="14.25" hidden="1" customHeight="1" x14ac:dyDescent="0.25">
      <c r="A244" s="103"/>
      <c r="B244" s="103"/>
      <c r="C244" s="78" t="s">
        <v>30</v>
      </c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>
        <f t="shared" si="23"/>
        <v>0</v>
      </c>
    </row>
    <row r="245" spans="1:16" ht="14.25" hidden="1" customHeight="1" x14ac:dyDescent="0.25">
      <c r="A245" s="126" t="s">
        <v>261</v>
      </c>
      <c r="B245" s="120" t="s">
        <v>262</v>
      </c>
      <c r="C245" s="78" t="s">
        <v>28</v>
      </c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>
        <f t="shared" si="23"/>
        <v>0</v>
      </c>
    </row>
    <row r="246" spans="1:16" ht="14.25" hidden="1" customHeight="1" x14ac:dyDescent="0.25">
      <c r="A246" s="102"/>
      <c r="B246" s="102"/>
      <c r="C246" s="78" t="s">
        <v>29</v>
      </c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>
        <f t="shared" si="23"/>
        <v>0</v>
      </c>
    </row>
    <row r="247" spans="1:16" ht="14.25" hidden="1" customHeight="1" x14ac:dyDescent="0.25">
      <c r="A247" s="103"/>
      <c r="B247" s="103"/>
      <c r="C247" s="78" t="s">
        <v>30</v>
      </c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>
        <f t="shared" si="23"/>
        <v>0</v>
      </c>
    </row>
    <row r="248" spans="1:16" ht="14.25" customHeight="1" x14ac:dyDescent="0.25">
      <c r="A248" s="142" t="s">
        <v>263</v>
      </c>
      <c r="B248" s="121" t="s">
        <v>331</v>
      </c>
      <c r="C248" s="90" t="s">
        <v>28</v>
      </c>
      <c r="D248" s="91">
        <v>1980000</v>
      </c>
      <c r="E248" s="91">
        <v>0</v>
      </c>
      <c r="F248" s="91">
        <v>0</v>
      </c>
      <c r="G248" s="91">
        <v>0</v>
      </c>
      <c r="H248" s="91">
        <v>1250000</v>
      </c>
      <c r="I248" s="91">
        <v>1250000</v>
      </c>
      <c r="J248" s="91">
        <v>0</v>
      </c>
      <c r="K248" s="91">
        <v>0</v>
      </c>
      <c r="L248" s="91">
        <v>0</v>
      </c>
      <c r="M248" s="91">
        <v>0</v>
      </c>
      <c r="N248" s="91">
        <v>0</v>
      </c>
      <c r="O248" s="91">
        <v>0</v>
      </c>
      <c r="P248" s="91">
        <f t="shared" si="23"/>
        <v>4480000</v>
      </c>
    </row>
    <row r="249" spans="1:16" ht="14.25" customHeight="1" x14ac:dyDescent="0.25">
      <c r="A249" s="102"/>
      <c r="B249" s="102"/>
      <c r="C249" s="90" t="s">
        <v>29</v>
      </c>
      <c r="D249" s="91">
        <v>0</v>
      </c>
      <c r="E249" s="91">
        <v>0</v>
      </c>
      <c r="F249" s="91">
        <v>0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1">
        <v>0</v>
      </c>
      <c r="M249" s="91">
        <v>0</v>
      </c>
      <c r="N249" s="91">
        <v>0</v>
      </c>
      <c r="O249" s="91">
        <v>0</v>
      </c>
      <c r="P249" s="91">
        <f t="shared" si="23"/>
        <v>0</v>
      </c>
    </row>
    <row r="250" spans="1:16" ht="14.25" customHeight="1" x14ac:dyDescent="0.25">
      <c r="A250" s="103"/>
      <c r="B250" s="103"/>
      <c r="C250" s="90" t="s">
        <v>30</v>
      </c>
      <c r="D250" s="91">
        <v>0</v>
      </c>
      <c r="E250" s="91">
        <v>0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  <c r="N250" s="91">
        <v>0</v>
      </c>
      <c r="O250" s="91">
        <v>0</v>
      </c>
      <c r="P250" s="91">
        <f t="shared" si="23"/>
        <v>0</v>
      </c>
    </row>
    <row r="251" spans="1:16" ht="14.25" customHeight="1" x14ac:dyDescent="0.25">
      <c r="A251" s="142" t="s">
        <v>265</v>
      </c>
      <c r="B251" s="121" t="s">
        <v>266</v>
      </c>
      <c r="C251" s="90" t="s">
        <v>28</v>
      </c>
      <c r="D251" s="91">
        <f>SUM(D254+D257+D260+D263)</f>
        <v>843260</v>
      </c>
      <c r="E251" s="91">
        <f>SUM(E254+E257+E260+E263)</f>
        <v>637000</v>
      </c>
      <c r="F251" s="91">
        <f t="shared" ref="F251:O251" si="62">SUM(F254+F257+F260+F263)</f>
        <v>312000</v>
      </c>
      <c r="G251" s="91">
        <f t="shared" si="62"/>
        <v>312000</v>
      </c>
      <c r="H251" s="91">
        <f t="shared" si="62"/>
        <v>312000</v>
      </c>
      <c r="I251" s="91">
        <f t="shared" si="62"/>
        <v>312000</v>
      </c>
      <c r="J251" s="91">
        <f t="shared" si="62"/>
        <v>312000</v>
      </c>
      <c r="K251" s="91">
        <f t="shared" si="62"/>
        <v>512000</v>
      </c>
      <c r="L251" s="91">
        <f t="shared" si="62"/>
        <v>312000</v>
      </c>
      <c r="M251" s="91">
        <f t="shared" si="62"/>
        <v>312000</v>
      </c>
      <c r="N251" s="91">
        <f t="shared" si="62"/>
        <v>312000</v>
      </c>
      <c r="O251" s="91">
        <f t="shared" si="62"/>
        <v>312000</v>
      </c>
      <c r="P251" s="91">
        <f>SUM(P254+P257+P260+P263)</f>
        <v>4800260</v>
      </c>
    </row>
    <row r="252" spans="1:16" ht="14.25" customHeight="1" x14ac:dyDescent="0.25">
      <c r="A252" s="102"/>
      <c r="B252" s="102"/>
      <c r="C252" s="90" t="s">
        <v>29</v>
      </c>
      <c r="D252" s="91">
        <f>SUM(D255+D258+D261+D264)</f>
        <v>0</v>
      </c>
      <c r="E252" s="91">
        <f>SUM(E255+E258+E261+E264)</f>
        <v>0</v>
      </c>
      <c r="F252" s="91">
        <f t="shared" ref="F252:O252" si="63">SUM(F255+F258+F261+F264)</f>
        <v>0</v>
      </c>
      <c r="G252" s="91">
        <f t="shared" si="63"/>
        <v>0</v>
      </c>
      <c r="H252" s="91">
        <f>SUM(H255+H258+H261+H264)</f>
        <v>0</v>
      </c>
      <c r="I252" s="91">
        <f t="shared" si="63"/>
        <v>0</v>
      </c>
      <c r="J252" s="91">
        <f t="shared" si="63"/>
        <v>0</v>
      </c>
      <c r="K252" s="91">
        <v>0</v>
      </c>
      <c r="L252" s="91">
        <f t="shared" si="63"/>
        <v>0</v>
      </c>
      <c r="M252" s="91">
        <f t="shared" si="63"/>
        <v>0</v>
      </c>
      <c r="N252" s="91">
        <v>0</v>
      </c>
      <c r="O252" s="91">
        <f t="shared" si="63"/>
        <v>0</v>
      </c>
      <c r="P252" s="91">
        <f t="shared" si="23"/>
        <v>0</v>
      </c>
    </row>
    <row r="253" spans="1:16" ht="14.25" customHeight="1" x14ac:dyDescent="0.25">
      <c r="A253" s="103"/>
      <c r="B253" s="103"/>
      <c r="C253" s="90" t="s">
        <v>30</v>
      </c>
      <c r="D253" s="91">
        <f t="shared" ref="D253:O253" si="64">SUM(D256+D259+D262+D265)</f>
        <v>0</v>
      </c>
      <c r="E253" s="91">
        <f t="shared" si="64"/>
        <v>0</v>
      </c>
      <c r="F253" s="91">
        <f t="shared" si="64"/>
        <v>0</v>
      </c>
      <c r="G253" s="91">
        <f t="shared" si="64"/>
        <v>0</v>
      </c>
      <c r="H253" s="91">
        <f t="shared" si="64"/>
        <v>0</v>
      </c>
      <c r="I253" s="91">
        <f t="shared" si="64"/>
        <v>0</v>
      </c>
      <c r="J253" s="91">
        <f>SUM(J256+J259+J262+J265)</f>
        <v>0</v>
      </c>
      <c r="K253" s="91">
        <v>0</v>
      </c>
      <c r="L253" s="91">
        <f t="shared" si="64"/>
        <v>0</v>
      </c>
      <c r="M253" s="91">
        <f t="shared" si="64"/>
        <v>0</v>
      </c>
      <c r="N253" s="91">
        <v>0</v>
      </c>
      <c r="O253" s="91">
        <f t="shared" si="64"/>
        <v>0</v>
      </c>
      <c r="P253" s="91">
        <v>0</v>
      </c>
    </row>
    <row r="254" spans="1:16" ht="14.25" hidden="1" customHeight="1" x14ac:dyDescent="0.25">
      <c r="A254" s="143" t="s">
        <v>267</v>
      </c>
      <c r="B254" s="149" t="s">
        <v>268</v>
      </c>
      <c r="C254" s="20" t="s">
        <v>28</v>
      </c>
      <c r="D254" s="51">
        <v>325000</v>
      </c>
      <c r="E254" s="51">
        <v>325000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200000</v>
      </c>
      <c r="L254" s="51">
        <v>0</v>
      </c>
      <c r="M254" s="51">
        <v>0</v>
      </c>
      <c r="N254" s="51">
        <v>0</v>
      </c>
      <c r="O254" s="51">
        <v>0</v>
      </c>
      <c r="P254" s="51">
        <f t="shared" si="23"/>
        <v>850000</v>
      </c>
    </row>
    <row r="255" spans="1:16" ht="14.25" hidden="1" customHeight="1" x14ac:dyDescent="0.25">
      <c r="A255" s="124"/>
      <c r="B255" s="124"/>
      <c r="C255" s="20" t="s">
        <v>29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f t="shared" si="23"/>
        <v>0</v>
      </c>
    </row>
    <row r="256" spans="1:16" ht="14.25" hidden="1" customHeight="1" x14ac:dyDescent="0.25">
      <c r="A256" s="125"/>
      <c r="B256" s="125"/>
      <c r="C256" s="20" t="s">
        <v>30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f t="shared" si="23"/>
        <v>0</v>
      </c>
    </row>
    <row r="257" spans="1:16" ht="13.8" hidden="1" customHeight="1" x14ac:dyDescent="0.25">
      <c r="A257" s="143" t="s">
        <v>269</v>
      </c>
      <c r="B257" s="149" t="s">
        <v>270</v>
      </c>
      <c r="C257" s="20" t="s">
        <v>28</v>
      </c>
      <c r="D257" s="51">
        <v>206260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f t="shared" si="23"/>
        <v>206260</v>
      </c>
    </row>
    <row r="258" spans="1:16" ht="14.25" hidden="1" customHeight="1" x14ac:dyDescent="0.25">
      <c r="A258" s="124"/>
      <c r="B258" s="124"/>
      <c r="C258" s="20" t="s">
        <v>29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f t="shared" si="23"/>
        <v>0</v>
      </c>
    </row>
    <row r="259" spans="1:16" ht="14.25" hidden="1" customHeight="1" x14ac:dyDescent="0.25">
      <c r="A259" s="125"/>
      <c r="B259" s="125"/>
      <c r="C259" s="20" t="s">
        <v>30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f t="shared" si="23"/>
        <v>0</v>
      </c>
    </row>
    <row r="260" spans="1:16" ht="14.25" hidden="1" customHeight="1" x14ac:dyDescent="0.25">
      <c r="A260" s="143" t="s">
        <v>271</v>
      </c>
      <c r="B260" s="149" t="s">
        <v>326</v>
      </c>
      <c r="C260" s="20" t="s">
        <v>28</v>
      </c>
      <c r="D260" s="51">
        <v>44000</v>
      </c>
      <c r="E260" s="51">
        <v>44000</v>
      </c>
      <c r="F260" s="51">
        <v>44000</v>
      </c>
      <c r="G260" s="51">
        <v>44000</v>
      </c>
      <c r="H260" s="51">
        <v>44000</v>
      </c>
      <c r="I260" s="51">
        <v>44000</v>
      </c>
      <c r="J260" s="51">
        <v>44000</v>
      </c>
      <c r="K260" s="51">
        <v>44000</v>
      </c>
      <c r="L260" s="51">
        <v>44000</v>
      </c>
      <c r="M260" s="51">
        <v>44000</v>
      </c>
      <c r="N260" s="51">
        <v>44000</v>
      </c>
      <c r="O260" s="51">
        <v>44000</v>
      </c>
      <c r="P260" s="51">
        <f t="shared" si="23"/>
        <v>528000</v>
      </c>
    </row>
    <row r="261" spans="1:16" ht="14.25" hidden="1" customHeight="1" x14ac:dyDescent="0.25">
      <c r="A261" s="124"/>
      <c r="B261" s="124"/>
      <c r="C261" s="20" t="s">
        <v>29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f t="shared" si="23"/>
        <v>0</v>
      </c>
    </row>
    <row r="262" spans="1:16" ht="14.25" hidden="1" customHeight="1" x14ac:dyDescent="0.25">
      <c r="A262" s="125"/>
      <c r="B262" s="125"/>
      <c r="C262" s="20" t="s">
        <v>30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</row>
    <row r="263" spans="1:16" ht="14.25" hidden="1" customHeight="1" x14ac:dyDescent="0.25">
      <c r="A263" s="143" t="s">
        <v>273</v>
      </c>
      <c r="B263" s="149" t="s">
        <v>320</v>
      </c>
      <c r="C263" s="20" t="s">
        <v>28</v>
      </c>
      <c r="D263" s="51">
        <v>268000</v>
      </c>
      <c r="E263" s="51">
        <v>268000</v>
      </c>
      <c r="F263" s="51">
        <v>268000</v>
      </c>
      <c r="G263" s="51">
        <v>268000</v>
      </c>
      <c r="H263" s="51">
        <v>268000</v>
      </c>
      <c r="I263" s="51">
        <v>268000</v>
      </c>
      <c r="J263" s="51">
        <v>268000</v>
      </c>
      <c r="K263" s="51">
        <v>268000</v>
      </c>
      <c r="L263" s="51">
        <v>268000</v>
      </c>
      <c r="M263" s="51">
        <v>268000</v>
      </c>
      <c r="N263" s="51">
        <v>268000</v>
      </c>
      <c r="O263" s="51">
        <v>268000</v>
      </c>
      <c r="P263" s="51">
        <f t="shared" si="23"/>
        <v>3216000</v>
      </c>
    </row>
    <row r="264" spans="1:16" ht="14.25" hidden="1" customHeight="1" x14ac:dyDescent="0.25">
      <c r="A264" s="124"/>
      <c r="B264" s="124"/>
      <c r="C264" s="20" t="s">
        <v>29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f t="shared" si="23"/>
        <v>0</v>
      </c>
    </row>
    <row r="265" spans="1:16" ht="14.25" hidden="1" customHeight="1" x14ac:dyDescent="0.25">
      <c r="A265" s="125"/>
      <c r="B265" s="125"/>
      <c r="C265" s="20" t="s">
        <v>30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</row>
    <row r="266" spans="1:16" ht="14.25" customHeight="1" x14ac:dyDescent="0.25">
      <c r="A266" s="52"/>
      <c r="B266" s="53"/>
      <c r="C266" s="54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6"/>
    </row>
    <row r="267" spans="1:16" ht="14.25" customHeight="1" x14ac:dyDescent="0.25">
      <c r="A267" s="57"/>
      <c r="B267" s="53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6"/>
    </row>
    <row r="268" spans="1:16" ht="14.25" customHeight="1" x14ac:dyDescent="0.25">
      <c r="A268" s="57"/>
      <c r="B268" s="53"/>
      <c r="C268" s="74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15.75" customHeight="1" x14ac:dyDescent="0.25"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1:16" ht="15.75" customHeight="1" x14ac:dyDescent="0.25">
      <c r="B270" t="s">
        <v>336</v>
      </c>
      <c r="C270" s="71"/>
      <c r="D270" s="71"/>
      <c r="E270" s="71"/>
      <c r="F270" s="71"/>
      <c r="G270" s="71"/>
      <c r="H270" s="71"/>
      <c r="I270" s="71"/>
      <c r="J270" s="71"/>
      <c r="K270" s="71"/>
      <c r="L270" s="73"/>
      <c r="M270" s="73"/>
      <c r="N270" s="73"/>
      <c r="O270" s="73"/>
      <c r="P270" s="73"/>
    </row>
    <row r="271" spans="1:16" ht="15.75" customHeight="1" x14ac:dyDescent="0.25">
      <c r="C271" s="71"/>
      <c r="D271" s="71"/>
      <c r="E271" s="71"/>
      <c r="F271" s="71"/>
      <c r="G271" s="71"/>
      <c r="H271" s="71"/>
      <c r="I271" s="71"/>
      <c r="J271" s="71"/>
      <c r="K271" s="71"/>
      <c r="L271" s="73"/>
      <c r="M271" s="73"/>
      <c r="N271" s="73"/>
      <c r="O271" s="73"/>
      <c r="P271" s="73"/>
    </row>
    <row r="272" spans="1:16" ht="15.75" customHeight="1" x14ac:dyDescent="0.25">
      <c r="C272" s="71"/>
      <c r="D272" s="71"/>
      <c r="E272" s="71"/>
      <c r="F272" s="71"/>
      <c r="G272" s="71"/>
      <c r="H272" s="71"/>
      <c r="I272" s="71"/>
      <c r="J272" s="71"/>
      <c r="K272" s="71"/>
      <c r="L272" s="73"/>
      <c r="M272" s="73"/>
      <c r="N272" s="73"/>
      <c r="O272" s="73"/>
      <c r="P272" s="73"/>
    </row>
    <row r="273" spans="2:16" ht="15.75" customHeight="1" x14ac:dyDescent="0.25">
      <c r="B273" t="s">
        <v>337</v>
      </c>
      <c r="C273" s="71"/>
      <c r="D273" s="71"/>
      <c r="E273" s="71"/>
      <c r="F273" s="71"/>
      <c r="G273" s="71"/>
      <c r="H273" s="71"/>
      <c r="I273" s="71"/>
      <c r="J273" s="71"/>
      <c r="K273" s="71"/>
      <c r="L273" s="73"/>
      <c r="M273" s="73"/>
      <c r="N273" s="73"/>
      <c r="O273" s="73"/>
      <c r="P273" s="73"/>
    </row>
    <row r="274" spans="2:16" ht="15.75" customHeight="1" x14ac:dyDescent="0.25">
      <c r="C274" s="71"/>
      <c r="D274" s="71"/>
      <c r="E274" s="71"/>
      <c r="F274" s="71"/>
      <c r="G274" s="71"/>
      <c r="H274" s="71"/>
      <c r="I274" s="71"/>
      <c r="J274" s="71"/>
      <c r="K274" s="71"/>
      <c r="L274" s="73"/>
      <c r="M274" s="73"/>
      <c r="N274" s="73"/>
      <c r="O274" s="73"/>
      <c r="P274" s="73"/>
    </row>
    <row r="275" spans="2:16" ht="15.75" customHeight="1" x14ac:dyDescent="0.25">
      <c r="C275" s="71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</row>
    <row r="276" spans="2:16" ht="15.75" customHeight="1" x14ac:dyDescent="0.25">
      <c r="C276" s="71"/>
      <c r="D276" s="76"/>
      <c r="E276" s="76"/>
      <c r="F276" s="73"/>
      <c r="G276" s="73"/>
      <c r="H276" s="76"/>
      <c r="I276" s="76"/>
      <c r="J276" s="73"/>
      <c r="K276" s="73"/>
      <c r="L276" s="73"/>
      <c r="M276" s="73"/>
      <c r="N276" s="73"/>
      <c r="O276" s="73"/>
      <c r="P276" s="73"/>
    </row>
    <row r="277" spans="2:16" ht="15.75" customHeight="1" x14ac:dyDescent="0.25">
      <c r="C277" s="71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</row>
    <row r="278" spans="2:16" ht="15.75" customHeight="1" x14ac:dyDescent="0.25">
      <c r="C278" s="71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</row>
    <row r="279" spans="2:16" ht="15.75" customHeight="1" x14ac:dyDescent="0.25">
      <c r="C279" s="71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</row>
    <row r="280" spans="2:16" ht="15.75" customHeight="1" x14ac:dyDescent="0.25">
      <c r="C280" s="71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</row>
    <row r="281" spans="2:16" ht="15.75" customHeight="1" x14ac:dyDescent="0.25">
      <c r="C281" s="71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</row>
    <row r="282" spans="2:16" ht="15.75" customHeight="1" x14ac:dyDescent="0.25">
      <c r="C282" s="71"/>
      <c r="D282" s="76"/>
      <c r="E282" s="76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</row>
    <row r="283" spans="2:16" ht="15.75" customHeight="1" x14ac:dyDescent="0.25">
      <c r="C283" s="71"/>
      <c r="D283" s="73"/>
      <c r="E283" s="73"/>
      <c r="F283" s="73"/>
      <c r="G283" s="73"/>
      <c r="H283" s="73"/>
      <c r="I283" s="73"/>
      <c r="J283" s="73"/>
      <c r="K283" s="73"/>
      <c r="L283" s="71"/>
      <c r="M283" s="71"/>
      <c r="N283" s="71"/>
      <c r="O283" s="71"/>
      <c r="P283" s="71"/>
    </row>
    <row r="284" spans="2:16" ht="15.75" customHeight="1" x14ac:dyDescent="0.25">
      <c r="C284" s="71"/>
      <c r="D284" s="73"/>
      <c r="E284" s="73"/>
      <c r="F284" s="73"/>
      <c r="G284" s="73"/>
      <c r="H284" s="73"/>
      <c r="I284" s="73"/>
      <c r="J284" s="73"/>
      <c r="K284" s="73"/>
      <c r="L284" s="71"/>
      <c r="M284" s="71"/>
      <c r="N284" s="71"/>
      <c r="O284" s="71"/>
      <c r="P284" s="71"/>
    </row>
    <row r="285" spans="2:16" ht="15.75" customHeight="1" x14ac:dyDescent="0.25">
      <c r="C285" s="71"/>
      <c r="D285" s="73"/>
      <c r="E285" s="73"/>
      <c r="F285" s="73"/>
      <c r="G285" s="73"/>
      <c r="H285" s="73"/>
      <c r="I285" s="73"/>
      <c r="J285" s="73"/>
      <c r="K285" s="73"/>
      <c r="L285" s="71"/>
      <c r="M285" s="71"/>
      <c r="N285" s="71"/>
      <c r="O285" s="71"/>
      <c r="P285" s="71"/>
    </row>
    <row r="286" spans="2:16" ht="15.75" customHeight="1" x14ac:dyDescent="0.25">
      <c r="D286" s="67"/>
      <c r="E286" s="67"/>
      <c r="F286" s="67"/>
      <c r="G286" s="67"/>
      <c r="H286" s="67"/>
      <c r="I286" s="67"/>
      <c r="J286" s="67"/>
      <c r="K286" s="67"/>
    </row>
    <row r="287" spans="2:16" ht="15.75" customHeight="1" x14ac:dyDescent="0.25">
      <c r="D287" s="67"/>
      <c r="E287" s="67"/>
      <c r="F287" s="67"/>
      <c r="G287" s="67"/>
      <c r="H287" s="67"/>
      <c r="I287" s="67"/>
      <c r="J287" s="67"/>
      <c r="K287" s="67"/>
    </row>
    <row r="288" spans="2:16" ht="15.75" customHeight="1" x14ac:dyDescent="0.25">
      <c r="D288" s="67"/>
      <c r="E288" s="67"/>
      <c r="F288" s="67"/>
      <c r="G288" s="67"/>
      <c r="H288" s="67"/>
      <c r="I288" s="67"/>
      <c r="J288" s="67"/>
      <c r="K288" s="67"/>
    </row>
  </sheetData>
  <mergeCells count="180">
    <mergeCell ref="A263:A265"/>
    <mergeCell ref="A236:A238"/>
    <mergeCell ref="A194:A196"/>
    <mergeCell ref="A92:A94"/>
    <mergeCell ref="B110:B112"/>
    <mergeCell ref="B113:B115"/>
    <mergeCell ref="B83:B85"/>
    <mergeCell ref="B248:B250"/>
    <mergeCell ref="B245:B247"/>
    <mergeCell ref="A254:A256"/>
    <mergeCell ref="A257:A259"/>
    <mergeCell ref="B251:B253"/>
    <mergeCell ref="B254:B256"/>
    <mergeCell ref="B257:B259"/>
    <mergeCell ref="A212:A214"/>
    <mergeCell ref="A203:A205"/>
    <mergeCell ref="A242:A244"/>
    <mergeCell ref="A239:A241"/>
    <mergeCell ref="B242:B244"/>
    <mergeCell ref="B236:B238"/>
    <mergeCell ref="B239:B241"/>
    <mergeCell ref="B233:B235"/>
    <mergeCell ref="B227:B229"/>
    <mergeCell ref="B230:B232"/>
    <mergeCell ref="A197:A199"/>
    <mergeCell ref="A191:A193"/>
    <mergeCell ref="A182:A184"/>
    <mergeCell ref="A68:A70"/>
    <mergeCell ref="A77:A79"/>
    <mergeCell ref="B260:B262"/>
    <mergeCell ref="B263:B265"/>
    <mergeCell ref="B92:B94"/>
    <mergeCell ref="B95:B97"/>
    <mergeCell ref="B68:B70"/>
    <mergeCell ref="B158:B160"/>
    <mergeCell ref="B161:B163"/>
    <mergeCell ref="B188:B190"/>
    <mergeCell ref="B197:B199"/>
    <mergeCell ref="B176:B178"/>
    <mergeCell ref="B173:B175"/>
    <mergeCell ref="B179:B181"/>
    <mergeCell ref="B182:B184"/>
    <mergeCell ref="B170:B172"/>
    <mergeCell ref="B218:B220"/>
    <mergeCell ref="B224:B226"/>
    <mergeCell ref="B221:B223"/>
    <mergeCell ref="B185:B187"/>
    <mergeCell ref="B200:B202"/>
    <mergeCell ref="A37:A39"/>
    <mergeCell ref="A40:A42"/>
    <mergeCell ref="A59:A61"/>
    <mergeCell ref="A62:A64"/>
    <mergeCell ref="A65:A67"/>
    <mergeCell ref="B65:B67"/>
    <mergeCell ref="B37:B39"/>
    <mergeCell ref="B62:B64"/>
    <mergeCell ref="A53:A55"/>
    <mergeCell ref="A49:A51"/>
    <mergeCell ref="B56:B58"/>
    <mergeCell ref="B59:B61"/>
    <mergeCell ref="A56:A58"/>
    <mergeCell ref="B40:B42"/>
    <mergeCell ref="B49:B51"/>
    <mergeCell ref="B53:B55"/>
    <mergeCell ref="B46:B48"/>
    <mergeCell ref="B43:B45"/>
    <mergeCell ref="A245:A247"/>
    <mergeCell ref="A251:A253"/>
    <mergeCell ref="A248:A250"/>
    <mergeCell ref="A260:A262"/>
    <mergeCell ref="A116:A118"/>
    <mergeCell ref="A119:A121"/>
    <mergeCell ref="A110:A112"/>
    <mergeCell ref="A113:A115"/>
    <mergeCell ref="A155:A157"/>
    <mergeCell ref="A143:A145"/>
    <mergeCell ref="A146:A148"/>
    <mergeCell ref="A218:A220"/>
    <mergeCell ref="A206:A208"/>
    <mergeCell ref="A209:A211"/>
    <mergeCell ref="A224:A226"/>
    <mergeCell ref="A221:A223"/>
    <mergeCell ref="A230:A232"/>
    <mergeCell ref="A233:A235"/>
    <mergeCell ref="A227:A229"/>
    <mergeCell ref="A185:A187"/>
    <mergeCell ref="A188:A190"/>
    <mergeCell ref="A200:A202"/>
    <mergeCell ref="A215:A217"/>
    <mergeCell ref="A170:A172"/>
    <mergeCell ref="A179:A181"/>
    <mergeCell ref="A176:A178"/>
    <mergeCell ref="A173:A175"/>
    <mergeCell ref="A167:A169"/>
    <mergeCell ref="A164:A166"/>
    <mergeCell ref="A95:A97"/>
    <mergeCell ref="A86:A88"/>
    <mergeCell ref="A89:A91"/>
    <mergeCell ref="A98:A100"/>
    <mergeCell ref="A122:A124"/>
    <mergeCell ref="A131:A133"/>
    <mergeCell ref="A128:A130"/>
    <mergeCell ref="A125:A127"/>
    <mergeCell ref="A137:A139"/>
    <mergeCell ref="A161:A163"/>
    <mergeCell ref="A158:A160"/>
    <mergeCell ref="A152:A154"/>
    <mergeCell ref="A149:A151"/>
    <mergeCell ref="A140:A142"/>
    <mergeCell ref="A134:A136"/>
    <mergeCell ref="M7:O7"/>
    <mergeCell ref="M6:O6"/>
    <mergeCell ref="M8:O8"/>
    <mergeCell ref="B16:B18"/>
    <mergeCell ref="B12:B14"/>
    <mergeCell ref="A10:P10"/>
    <mergeCell ref="M9:O9"/>
    <mergeCell ref="J9:L9"/>
    <mergeCell ref="J6:L6"/>
    <mergeCell ref="D6:I6"/>
    <mergeCell ref="J8:L8"/>
    <mergeCell ref="J7:L7"/>
    <mergeCell ref="D7:I7"/>
    <mergeCell ref="B6:B9"/>
    <mergeCell ref="B80:B82"/>
    <mergeCell ref="B71:B73"/>
    <mergeCell ref="B74:B76"/>
    <mergeCell ref="A80:A82"/>
    <mergeCell ref="B116:B118"/>
    <mergeCell ref="B98:B100"/>
    <mergeCell ref="B101:B103"/>
    <mergeCell ref="B89:B91"/>
    <mergeCell ref="B86:B88"/>
    <mergeCell ref="B104:B106"/>
    <mergeCell ref="B107:B109"/>
    <mergeCell ref="A101:A103"/>
    <mergeCell ref="A83:A85"/>
    <mergeCell ref="A104:A106"/>
    <mergeCell ref="A74:A76"/>
    <mergeCell ref="A71:A73"/>
    <mergeCell ref="B77:B79"/>
    <mergeCell ref="A107:A109"/>
    <mergeCell ref="B215:B217"/>
    <mergeCell ref="B155:B157"/>
    <mergeCell ref="B152:B154"/>
    <mergeCell ref="B119:B121"/>
    <mergeCell ref="B122:B124"/>
    <mergeCell ref="B125:B127"/>
    <mergeCell ref="B128:B130"/>
    <mergeCell ref="B167:B169"/>
    <mergeCell ref="B203:B205"/>
    <mergeCell ref="B194:B196"/>
    <mergeCell ref="B191:B193"/>
    <mergeCell ref="B131:B133"/>
    <mergeCell ref="B134:B136"/>
    <mergeCell ref="B149:B151"/>
    <mergeCell ref="B140:B142"/>
    <mergeCell ref="B143:B145"/>
    <mergeCell ref="B146:B148"/>
    <mergeCell ref="B164:B166"/>
    <mergeCell ref="B137:B139"/>
    <mergeCell ref="B212:B214"/>
    <mergeCell ref="B209:B211"/>
    <mergeCell ref="B206:B208"/>
    <mergeCell ref="B28:B30"/>
    <mergeCell ref="D9:I9"/>
    <mergeCell ref="D8:I8"/>
    <mergeCell ref="B34:B36"/>
    <mergeCell ref="A34:A36"/>
    <mergeCell ref="B19:B21"/>
    <mergeCell ref="B22:B24"/>
    <mergeCell ref="A22:A24"/>
    <mergeCell ref="A12:A14"/>
    <mergeCell ref="A16:A18"/>
    <mergeCell ref="A19:A21"/>
    <mergeCell ref="A25:A27"/>
    <mergeCell ref="A28:A30"/>
    <mergeCell ref="B25:B27"/>
    <mergeCell ref="B31:B33"/>
    <mergeCell ref="A31:A33"/>
  </mergeCells>
  <dataValidations count="4">
    <dataValidation type="decimal" allowBlank="1" showErrorMessage="1" sqref="D254:O265">
      <formula1>0</formula1>
      <formula2>100000000000</formula2>
    </dataValidation>
    <dataValidation type="decimal" allowBlank="1" showErrorMessage="1" sqref="D76:O85 D236:O247 D161:O181 D152:O157 D200:O211 E40:P40 E41:O51 D143:O148 D185:O196 D104:O130 D134:O139 D22:O30 D40:D51 D92:O100 D215:O232 D68:O74">
      <formula1>0</formula1>
      <formula2>1000000000</formula2>
    </dataValidation>
    <dataValidation type="decimal" allowBlank="1" sqref="D248:O250">
      <formula1>0</formula1>
      <formula2>1000000000</formula2>
    </dataValidation>
    <dataValidation type="decimal" allowBlank="1" showInputMessage="1" showErrorMessage="1" prompt="В эту ячейку вводятся числа (копейки указываются после запятой)" sqref="D31:O36">
      <formula1>0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58" fitToHeight="8" orientation="landscape" r:id="rId1"/>
  <rowBreaks count="4" manualBreakCount="4">
    <brk id="70" max="15" man="1"/>
    <brk id="127" max="15" man="1"/>
    <brk id="187" max="15" man="1"/>
    <brk id="250" max="15" man="1"/>
  </rowBreaks>
  <colBreaks count="1" manualBreakCount="1">
    <brk id="16" max="1048575" man="1"/>
  </colBreaks>
  <ignoredErrors>
    <ignoredError sqref="D198:I198 K198:O19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80000"/>
  </sheetPr>
  <dimension ref="A1:P395"/>
  <sheetViews>
    <sheetView workbookViewId="0">
      <pane ySplit="6" topLeftCell="A7" activePane="bottomLeft" state="frozen"/>
      <selection pane="bottomLeft" activeCell="B7" sqref="B7:B9"/>
    </sheetView>
  </sheetViews>
  <sheetFormatPr defaultColWidth="14.44140625" defaultRowHeight="15.75" customHeight="1" x14ac:dyDescent="0.25"/>
  <cols>
    <col min="1" max="1" width="8.109375" customWidth="1"/>
    <col min="2" max="2" width="33.33203125" customWidth="1"/>
    <col min="3" max="3" width="3.33203125" customWidth="1"/>
    <col min="4" max="15" width="11.5546875" customWidth="1"/>
    <col min="16" max="16" width="13.44140625" customWidth="1"/>
  </cols>
  <sheetData>
    <row r="1" spans="1:16" ht="13.2" x14ac:dyDescent="0.25">
      <c r="A1" s="1"/>
      <c r="B1" s="2"/>
      <c r="C1" s="3" t="s">
        <v>0</v>
      </c>
      <c r="D1" s="156" t="s">
        <v>1</v>
      </c>
      <c r="E1" s="130"/>
      <c r="F1" s="130"/>
      <c r="G1" s="130"/>
      <c r="H1" s="130"/>
      <c r="I1" s="131"/>
      <c r="J1" s="132" t="s">
        <v>2</v>
      </c>
      <c r="K1" s="130"/>
      <c r="L1" s="131"/>
      <c r="M1" s="132" t="s">
        <v>3</v>
      </c>
      <c r="N1" s="130"/>
      <c r="O1" s="131"/>
      <c r="P1" s="4" t="s">
        <v>4</v>
      </c>
    </row>
    <row r="2" spans="1:16" ht="13.2" x14ac:dyDescent="0.25">
      <c r="A2" s="5"/>
      <c r="B2" s="5"/>
      <c r="C2" s="6" t="s">
        <v>5</v>
      </c>
      <c r="D2" s="155" t="s">
        <v>6</v>
      </c>
      <c r="E2" s="130"/>
      <c r="F2" s="130"/>
      <c r="G2" s="130"/>
      <c r="H2" s="130"/>
      <c r="I2" s="131"/>
      <c r="J2" s="129">
        <f>P11+D7</f>
        <v>23763300</v>
      </c>
      <c r="K2" s="130"/>
      <c r="L2" s="131"/>
      <c r="M2" s="129">
        <f>P105</f>
        <v>18395480</v>
      </c>
      <c r="N2" s="130"/>
      <c r="O2" s="131"/>
      <c r="P2" s="7">
        <f>J2-M2</f>
        <v>5367820</v>
      </c>
    </row>
    <row r="3" spans="1:16" ht="13.2" x14ac:dyDescent="0.25">
      <c r="A3" s="5"/>
      <c r="B3" s="5"/>
      <c r="C3" s="6" t="s">
        <v>7</v>
      </c>
      <c r="D3" s="155" t="s">
        <v>8</v>
      </c>
      <c r="E3" s="130"/>
      <c r="F3" s="130"/>
      <c r="G3" s="130"/>
      <c r="H3" s="130"/>
      <c r="I3" s="131"/>
      <c r="J3" s="129">
        <f>P12+D8</f>
        <v>3736759</v>
      </c>
      <c r="K3" s="130"/>
      <c r="L3" s="131"/>
      <c r="M3" s="129">
        <f>P106</f>
        <v>2025313.01</v>
      </c>
      <c r="N3" s="130"/>
      <c r="O3" s="131"/>
      <c r="P3" s="7">
        <f>J3-M3</f>
        <v>1711445.99</v>
      </c>
    </row>
    <row r="4" spans="1:16" ht="13.2" x14ac:dyDescent="0.25">
      <c r="A4" s="8"/>
      <c r="B4" s="8"/>
      <c r="C4" s="6" t="s">
        <v>9</v>
      </c>
      <c r="D4" s="155" t="s">
        <v>10</v>
      </c>
      <c r="E4" s="130"/>
      <c r="F4" s="130"/>
      <c r="G4" s="130"/>
      <c r="H4" s="130"/>
      <c r="I4" s="131"/>
      <c r="J4" s="129">
        <f>P13+D9</f>
        <v>22655929</v>
      </c>
      <c r="K4" s="130"/>
      <c r="L4" s="131"/>
      <c r="M4" s="129">
        <f>P107</f>
        <v>19547755.390000001</v>
      </c>
      <c r="N4" s="130"/>
      <c r="O4" s="131"/>
      <c r="P4" s="7">
        <f>J4-M4</f>
        <v>3108173.6099999994</v>
      </c>
    </row>
    <row r="5" spans="1:16" ht="9" customHeight="1" x14ac:dyDescent="0.25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3.2" x14ac:dyDescent="0.25">
      <c r="A6" s="9" t="s">
        <v>0</v>
      </c>
      <c r="B6" s="10" t="s">
        <v>11</v>
      </c>
      <c r="C6" s="11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 t="s">
        <v>18</v>
      </c>
      <c r="J6" s="12" t="s">
        <v>19</v>
      </c>
      <c r="K6" s="12" t="s">
        <v>20</v>
      </c>
      <c r="L6" s="12" t="s">
        <v>21</v>
      </c>
      <c r="M6" s="12" t="s">
        <v>22</v>
      </c>
      <c r="N6" s="12" t="s">
        <v>23</v>
      </c>
      <c r="O6" s="12" t="s">
        <v>24</v>
      </c>
      <c r="P6" s="12" t="s">
        <v>25</v>
      </c>
    </row>
    <row r="7" spans="1:16" ht="14.25" customHeight="1" x14ac:dyDescent="0.25">
      <c r="A7" s="158" t="s">
        <v>26</v>
      </c>
      <c r="B7" s="153" t="s">
        <v>27</v>
      </c>
      <c r="C7" s="13" t="s">
        <v>28</v>
      </c>
      <c r="D7" s="14">
        <f>2100000</f>
        <v>2100000</v>
      </c>
      <c r="E7" s="14">
        <f t="shared" ref="E7:P7" si="0">D7+D11-D105</f>
        <v>863700</v>
      </c>
      <c r="F7" s="14">
        <f t="shared" si="0"/>
        <v>1257480</v>
      </c>
      <c r="G7" s="14">
        <f t="shared" si="0"/>
        <v>1828380</v>
      </c>
      <c r="H7" s="14">
        <f t="shared" si="0"/>
        <v>2920680</v>
      </c>
      <c r="I7" s="14">
        <f t="shared" si="0"/>
        <v>3503960</v>
      </c>
      <c r="J7" s="14">
        <f t="shared" si="0"/>
        <v>4325260</v>
      </c>
      <c r="K7" s="14">
        <f t="shared" si="0"/>
        <v>4803560</v>
      </c>
      <c r="L7" s="14">
        <f t="shared" si="0"/>
        <v>5957340</v>
      </c>
      <c r="M7" s="14">
        <f t="shared" si="0"/>
        <v>6394240</v>
      </c>
      <c r="N7" s="14">
        <f t="shared" si="0"/>
        <v>5482140</v>
      </c>
      <c r="O7" s="14">
        <f t="shared" si="0"/>
        <v>5803920</v>
      </c>
      <c r="P7" s="14">
        <f t="shared" si="0"/>
        <v>5367820</v>
      </c>
    </row>
    <row r="8" spans="1:16" ht="14.25" customHeight="1" x14ac:dyDescent="0.25">
      <c r="A8" s="124"/>
      <c r="B8" s="124"/>
      <c r="C8" s="13" t="s">
        <v>29</v>
      </c>
      <c r="D8" s="14">
        <f>1700000</f>
        <v>1700000</v>
      </c>
      <c r="E8" s="14">
        <f t="shared" ref="E8:P8" si="1">D8+D12-D106</f>
        <v>1711445.99</v>
      </c>
      <c r="F8" s="14">
        <f t="shared" si="1"/>
        <v>1711445.99</v>
      </c>
      <c r="G8" s="14">
        <f t="shared" si="1"/>
        <v>1711445.99</v>
      </c>
      <c r="H8" s="14">
        <f t="shared" si="1"/>
        <v>1711445.99</v>
      </c>
      <c r="I8" s="14">
        <f t="shared" si="1"/>
        <v>1711445.99</v>
      </c>
      <c r="J8" s="14">
        <f t="shared" si="1"/>
        <v>1711445.99</v>
      </c>
      <c r="K8" s="14">
        <f t="shared" si="1"/>
        <v>1711445.99</v>
      </c>
      <c r="L8" s="14">
        <f t="shared" si="1"/>
        <v>1711445.99</v>
      </c>
      <c r="M8" s="14">
        <f t="shared" si="1"/>
        <v>1711445.99</v>
      </c>
      <c r="N8" s="14">
        <f t="shared" si="1"/>
        <v>1711445.99</v>
      </c>
      <c r="O8" s="14">
        <f t="shared" si="1"/>
        <v>1711445.99</v>
      </c>
      <c r="P8" s="14">
        <f t="shared" si="1"/>
        <v>1711445.99</v>
      </c>
    </row>
    <row r="9" spans="1:16" ht="14.25" customHeight="1" x14ac:dyDescent="0.25">
      <c r="A9" s="125"/>
      <c r="B9" s="125"/>
      <c r="C9" s="13" t="s">
        <v>30</v>
      </c>
      <c r="D9" s="14">
        <f>2330220</f>
        <v>2330220</v>
      </c>
      <c r="E9" s="14">
        <f t="shared" ref="E9:P9" si="2">D9+D13-D107</f>
        <v>568103.60999999987</v>
      </c>
      <c r="F9" s="14">
        <f t="shared" si="2"/>
        <v>938333.60999999987</v>
      </c>
      <c r="G9" s="14">
        <f t="shared" si="2"/>
        <v>912733.60999999987</v>
      </c>
      <c r="H9" s="14">
        <f t="shared" si="2"/>
        <v>1408533.6099999999</v>
      </c>
      <c r="I9" s="14">
        <f t="shared" si="2"/>
        <v>1693813.6099999999</v>
      </c>
      <c r="J9" s="14">
        <f t="shared" si="2"/>
        <v>2315613.61</v>
      </c>
      <c r="K9" s="14">
        <f t="shared" si="2"/>
        <v>2785413.61</v>
      </c>
      <c r="L9" s="14">
        <f t="shared" si="2"/>
        <v>3931693.6099999994</v>
      </c>
      <c r="M9" s="14">
        <f t="shared" si="2"/>
        <v>4252093.6099999994</v>
      </c>
      <c r="N9" s="14">
        <f t="shared" si="2"/>
        <v>3229493.6099999994</v>
      </c>
      <c r="O9" s="14">
        <f t="shared" si="2"/>
        <v>3547773.6099999994</v>
      </c>
      <c r="P9" s="14">
        <f t="shared" si="2"/>
        <v>3108173.6099999994</v>
      </c>
    </row>
    <row r="10" spans="1:16" ht="2.25" customHeight="1" x14ac:dyDescent="0.25">
      <c r="A10" s="15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4.25" customHeight="1" x14ac:dyDescent="0.25">
      <c r="A11" s="158" t="s">
        <v>31</v>
      </c>
      <c r="B11" s="153" t="s">
        <v>32</v>
      </c>
      <c r="C11" s="13" t="s">
        <v>28</v>
      </c>
      <c r="D11" s="14">
        <f t="shared" ref="D11:O11" si="3">SUM(D14+D32+D71+D74+D77+D86+D89+D92+D95)</f>
        <v>2221300</v>
      </c>
      <c r="E11" s="14">
        <f t="shared" si="3"/>
        <v>2004500</v>
      </c>
      <c r="F11" s="14">
        <f t="shared" si="3"/>
        <v>1934500</v>
      </c>
      <c r="G11" s="14">
        <f t="shared" si="3"/>
        <v>2587500</v>
      </c>
      <c r="H11" s="14">
        <f t="shared" si="3"/>
        <v>1754000</v>
      </c>
      <c r="I11" s="14">
        <f t="shared" si="3"/>
        <v>2345500</v>
      </c>
      <c r="J11" s="14">
        <f t="shared" si="3"/>
        <v>1744500</v>
      </c>
      <c r="K11" s="14">
        <f t="shared" si="3"/>
        <v>2475500</v>
      </c>
      <c r="L11" s="14">
        <f t="shared" si="3"/>
        <v>1694500</v>
      </c>
      <c r="M11" s="14">
        <f t="shared" si="3"/>
        <v>1598500</v>
      </c>
      <c r="N11" s="14">
        <f t="shared" si="3"/>
        <v>1101500</v>
      </c>
      <c r="O11" s="14">
        <f t="shared" si="3"/>
        <v>201500</v>
      </c>
      <c r="P11" s="14">
        <f t="shared" ref="P11:P103" si="4">SUM(D11:O11)</f>
        <v>21663300</v>
      </c>
    </row>
    <row r="12" spans="1:16" ht="14.25" customHeight="1" x14ac:dyDescent="0.25">
      <c r="A12" s="124"/>
      <c r="B12" s="124"/>
      <c r="C12" s="13" t="s">
        <v>29</v>
      </c>
      <c r="D12" s="14">
        <f t="shared" ref="D12:O12" si="5">SUM(D15+D33+D72+D75+D78+D87+D90+D93+D96)</f>
        <v>2036759</v>
      </c>
      <c r="E12" s="14">
        <f t="shared" si="5"/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5"/>
        <v>0</v>
      </c>
      <c r="P12" s="14">
        <f t="shared" si="4"/>
        <v>2036759</v>
      </c>
    </row>
    <row r="13" spans="1:16" ht="14.25" customHeight="1" x14ac:dyDescent="0.25">
      <c r="A13" s="125"/>
      <c r="B13" s="125"/>
      <c r="C13" s="13" t="s">
        <v>30</v>
      </c>
      <c r="D13" s="14">
        <f t="shared" ref="D13:O13" si="6">SUM(D16+D34+D73+D76+D79+D88+D91+D94+D97)</f>
        <v>2036759</v>
      </c>
      <c r="E13" s="14">
        <f t="shared" si="6"/>
        <v>1828950</v>
      </c>
      <c r="F13" s="14">
        <f t="shared" si="6"/>
        <v>1730000</v>
      </c>
      <c r="G13" s="14">
        <f t="shared" si="6"/>
        <v>2280000</v>
      </c>
      <c r="H13" s="14">
        <f t="shared" si="6"/>
        <v>1730000</v>
      </c>
      <c r="I13" s="14">
        <f t="shared" si="6"/>
        <v>2140000</v>
      </c>
      <c r="J13" s="14">
        <f t="shared" si="6"/>
        <v>1740000</v>
      </c>
      <c r="K13" s="14">
        <f t="shared" si="6"/>
        <v>2470000</v>
      </c>
      <c r="L13" s="14">
        <f t="shared" si="6"/>
        <v>1580000</v>
      </c>
      <c r="M13" s="14">
        <f t="shared" si="6"/>
        <v>1490000</v>
      </c>
      <c r="N13" s="14">
        <f t="shared" si="6"/>
        <v>1100000</v>
      </c>
      <c r="O13" s="14">
        <f t="shared" si="6"/>
        <v>200000</v>
      </c>
      <c r="P13" s="14">
        <f t="shared" si="4"/>
        <v>20325709</v>
      </c>
    </row>
    <row r="14" spans="1:16" ht="14.25" customHeight="1" x14ac:dyDescent="0.25">
      <c r="A14" s="159" t="s">
        <v>33</v>
      </c>
      <c r="B14" s="152" t="s">
        <v>34</v>
      </c>
      <c r="C14" s="20" t="s">
        <v>28</v>
      </c>
      <c r="D14" s="21">
        <f t="shared" ref="D14:O14" si="7">SUM(D17+D20+D23+D26+D29)</f>
        <v>1400000</v>
      </c>
      <c r="E14" s="21">
        <f t="shared" si="7"/>
        <v>1040000</v>
      </c>
      <c r="F14" s="21">
        <f t="shared" si="7"/>
        <v>1240000</v>
      </c>
      <c r="G14" s="21">
        <f t="shared" si="7"/>
        <v>1790000</v>
      </c>
      <c r="H14" s="21">
        <f t="shared" si="7"/>
        <v>1340000</v>
      </c>
      <c r="I14" s="21">
        <f t="shared" si="7"/>
        <v>1450000</v>
      </c>
      <c r="J14" s="21">
        <f t="shared" si="7"/>
        <v>1350000</v>
      </c>
      <c r="K14" s="21">
        <f t="shared" si="7"/>
        <v>1380000</v>
      </c>
      <c r="L14" s="21">
        <f t="shared" si="7"/>
        <v>1290000</v>
      </c>
      <c r="M14" s="21">
        <f t="shared" si="7"/>
        <v>1250000</v>
      </c>
      <c r="N14" s="21">
        <f t="shared" si="7"/>
        <v>600000</v>
      </c>
      <c r="O14" s="21">
        <f t="shared" si="7"/>
        <v>200000</v>
      </c>
      <c r="P14" s="22">
        <f t="shared" si="4"/>
        <v>14330000</v>
      </c>
    </row>
    <row r="15" spans="1:16" ht="14.25" customHeight="1" x14ac:dyDescent="0.25">
      <c r="A15" s="124"/>
      <c r="B15" s="124"/>
      <c r="C15" s="20" t="s">
        <v>29</v>
      </c>
      <c r="D15" s="21">
        <f t="shared" ref="D15:O15" si="8">SUM(D18+D21+D24+D27+D30)</f>
        <v>1400000</v>
      </c>
      <c r="E15" s="21">
        <f t="shared" si="8"/>
        <v>0</v>
      </c>
      <c r="F15" s="21">
        <f t="shared" si="8"/>
        <v>0</v>
      </c>
      <c r="G15" s="21">
        <f t="shared" si="8"/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0</v>
      </c>
      <c r="N15" s="21">
        <f t="shared" si="8"/>
        <v>0</v>
      </c>
      <c r="O15" s="21">
        <f t="shared" si="8"/>
        <v>0</v>
      </c>
      <c r="P15" s="22">
        <f t="shared" si="4"/>
        <v>1400000</v>
      </c>
    </row>
    <row r="16" spans="1:16" ht="14.25" customHeight="1" x14ac:dyDescent="0.25">
      <c r="A16" s="125"/>
      <c r="B16" s="125"/>
      <c r="C16" s="20" t="s">
        <v>30</v>
      </c>
      <c r="D16" s="21">
        <f t="shared" ref="D16:O16" si="9">SUM(D19+D22+D25+D28+D31)</f>
        <v>1400000</v>
      </c>
      <c r="E16" s="21">
        <f t="shared" si="9"/>
        <v>890000</v>
      </c>
      <c r="F16" s="21">
        <f t="shared" si="9"/>
        <v>1040000</v>
      </c>
      <c r="G16" s="21">
        <f t="shared" si="9"/>
        <v>1490000</v>
      </c>
      <c r="H16" s="21">
        <f t="shared" si="9"/>
        <v>1340000</v>
      </c>
      <c r="I16" s="21">
        <f t="shared" si="9"/>
        <v>1250000</v>
      </c>
      <c r="J16" s="21">
        <f t="shared" si="9"/>
        <v>1350000</v>
      </c>
      <c r="K16" s="21">
        <f t="shared" si="9"/>
        <v>1380000</v>
      </c>
      <c r="L16" s="21">
        <f t="shared" si="9"/>
        <v>1190000</v>
      </c>
      <c r="M16" s="21">
        <f t="shared" si="9"/>
        <v>1150000</v>
      </c>
      <c r="N16" s="21">
        <f t="shared" si="9"/>
        <v>600000</v>
      </c>
      <c r="O16" s="21">
        <f t="shared" si="9"/>
        <v>200000</v>
      </c>
      <c r="P16" s="22">
        <f t="shared" si="4"/>
        <v>13280000</v>
      </c>
    </row>
    <row r="17" spans="1:16" ht="14.25" customHeight="1" x14ac:dyDescent="0.25">
      <c r="A17" s="157" t="s">
        <v>35</v>
      </c>
      <c r="B17" s="151" t="s">
        <v>36</v>
      </c>
      <c r="C17" s="11" t="s">
        <v>28</v>
      </c>
      <c r="D17" s="23">
        <v>1200000</v>
      </c>
      <c r="E17" s="24">
        <v>800000</v>
      </c>
      <c r="F17" s="24">
        <v>1000000</v>
      </c>
      <c r="G17" s="24">
        <v>1500000</v>
      </c>
      <c r="H17" s="24">
        <v>1200000</v>
      </c>
      <c r="I17" s="24">
        <v>1200000</v>
      </c>
      <c r="J17" s="24">
        <v>1100000</v>
      </c>
      <c r="K17" s="24">
        <v>1100000</v>
      </c>
      <c r="L17" s="24">
        <v>1100000</v>
      </c>
      <c r="M17" s="24">
        <v>1100000</v>
      </c>
      <c r="N17" s="24">
        <v>500000</v>
      </c>
      <c r="O17" s="24">
        <v>200000</v>
      </c>
      <c r="P17" s="25">
        <f t="shared" si="4"/>
        <v>12000000</v>
      </c>
    </row>
    <row r="18" spans="1:16" ht="14.25" customHeight="1" x14ac:dyDescent="0.25">
      <c r="A18" s="124"/>
      <c r="B18" s="124"/>
      <c r="C18" s="11" t="s">
        <v>29</v>
      </c>
      <c r="D18" s="24">
        <v>1200000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6">
        <f t="shared" si="4"/>
        <v>1200000</v>
      </c>
    </row>
    <row r="19" spans="1:16" ht="14.25" customHeight="1" x14ac:dyDescent="0.25">
      <c r="A19" s="125"/>
      <c r="B19" s="125"/>
      <c r="C19" s="11" t="s">
        <v>30</v>
      </c>
      <c r="D19" s="24">
        <v>1200000</v>
      </c>
      <c r="E19" s="24">
        <v>700000</v>
      </c>
      <c r="F19" s="24">
        <v>800000</v>
      </c>
      <c r="G19" s="24">
        <v>1200000</v>
      </c>
      <c r="H19" s="24">
        <v>1200000</v>
      </c>
      <c r="I19" s="24">
        <v>1000000</v>
      </c>
      <c r="J19" s="24">
        <v>1100000</v>
      </c>
      <c r="K19" s="24">
        <v>1100000</v>
      </c>
      <c r="L19" s="24">
        <v>1000000</v>
      </c>
      <c r="M19" s="24">
        <v>1000000</v>
      </c>
      <c r="N19" s="24">
        <v>500000</v>
      </c>
      <c r="O19" s="24">
        <v>200000</v>
      </c>
      <c r="P19" s="26">
        <f t="shared" si="4"/>
        <v>11000000</v>
      </c>
    </row>
    <row r="20" spans="1:16" ht="14.25" customHeight="1" x14ac:dyDescent="0.25">
      <c r="A20" s="157" t="s">
        <v>37</v>
      </c>
      <c r="B20" s="151" t="s">
        <v>38</v>
      </c>
      <c r="C20" s="11" t="s">
        <v>28</v>
      </c>
      <c r="D20" s="24">
        <v>50000</v>
      </c>
      <c r="E20" s="24">
        <v>50000</v>
      </c>
      <c r="F20" s="24">
        <v>50000</v>
      </c>
      <c r="G20" s="24">
        <v>50000</v>
      </c>
      <c r="H20" s="24"/>
      <c r="I20" s="24">
        <v>50000</v>
      </c>
      <c r="J20" s="24">
        <v>50000</v>
      </c>
      <c r="K20" s="24">
        <v>50000</v>
      </c>
      <c r="L20" s="24"/>
      <c r="M20" s="24"/>
      <c r="N20" s="24"/>
      <c r="O20" s="24"/>
      <c r="P20" s="26">
        <f t="shared" si="4"/>
        <v>350000</v>
      </c>
    </row>
    <row r="21" spans="1:16" ht="14.25" customHeight="1" x14ac:dyDescent="0.25">
      <c r="A21" s="124"/>
      <c r="B21" s="124"/>
      <c r="C21" s="11" t="s">
        <v>29</v>
      </c>
      <c r="D21" s="24">
        <v>50000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6">
        <f t="shared" si="4"/>
        <v>50000</v>
      </c>
    </row>
    <row r="22" spans="1:16" ht="14.25" customHeight="1" x14ac:dyDescent="0.25">
      <c r="A22" s="125"/>
      <c r="B22" s="125"/>
      <c r="C22" s="11" t="s">
        <v>30</v>
      </c>
      <c r="D22" s="24">
        <v>50000</v>
      </c>
      <c r="E22" s="24">
        <v>50000</v>
      </c>
      <c r="F22" s="24">
        <v>50000</v>
      </c>
      <c r="G22" s="24">
        <v>50000</v>
      </c>
      <c r="H22" s="24"/>
      <c r="I22" s="24">
        <v>50000</v>
      </c>
      <c r="J22" s="24">
        <v>50000</v>
      </c>
      <c r="K22" s="24">
        <v>50000</v>
      </c>
      <c r="L22" s="24"/>
      <c r="M22" s="24"/>
      <c r="N22" s="24"/>
      <c r="O22" s="24"/>
      <c r="P22" s="26">
        <f t="shared" si="4"/>
        <v>350000</v>
      </c>
    </row>
    <row r="23" spans="1:16" ht="14.25" customHeight="1" x14ac:dyDescent="0.25">
      <c r="A23" s="157" t="s">
        <v>39</v>
      </c>
      <c r="B23" s="151" t="s">
        <v>40</v>
      </c>
      <c r="C23" s="11" t="s">
        <v>28</v>
      </c>
      <c r="D23" s="24">
        <v>150000</v>
      </c>
      <c r="E23" s="24">
        <v>150000</v>
      </c>
      <c r="F23" s="24">
        <v>150000</v>
      </c>
      <c r="G23" s="24">
        <v>200000</v>
      </c>
      <c r="H23" s="24">
        <v>100000</v>
      </c>
      <c r="I23" s="24">
        <v>150000</v>
      </c>
      <c r="J23" s="24">
        <v>150000</v>
      </c>
      <c r="K23" s="24">
        <v>150000</v>
      </c>
      <c r="L23" s="24">
        <v>150000</v>
      </c>
      <c r="M23" s="24">
        <v>150000</v>
      </c>
      <c r="N23" s="24">
        <v>100000</v>
      </c>
      <c r="O23" s="24"/>
      <c r="P23" s="26">
        <f t="shared" si="4"/>
        <v>1600000</v>
      </c>
    </row>
    <row r="24" spans="1:16" ht="14.25" customHeight="1" x14ac:dyDescent="0.25">
      <c r="A24" s="124"/>
      <c r="B24" s="124"/>
      <c r="C24" s="11" t="s">
        <v>29</v>
      </c>
      <c r="D24" s="24">
        <v>150000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6">
        <f t="shared" si="4"/>
        <v>150000</v>
      </c>
    </row>
    <row r="25" spans="1:16" ht="14.25" customHeight="1" x14ac:dyDescent="0.25">
      <c r="A25" s="125"/>
      <c r="B25" s="125"/>
      <c r="C25" s="11" t="s">
        <v>30</v>
      </c>
      <c r="D25" s="24">
        <v>150000</v>
      </c>
      <c r="E25" s="24">
        <v>100000</v>
      </c>
      <c r="F25" s="24">
        <v>150000</v>
      </c>
      <c r="G25" s="24">
        <v>200000</v>
      </c>
      <c r="H25" s="24">
        <v>100000</v>
      </c>
      <c r="I25" s="24">
        <v>150000</v>
      </c>
      <c r="J25" s="24">
        <v>150000</v>
      </c>
      <c r="K25" s="24">
        <v>150000</v>
      </c>
      <c r="L25" s="24">
        <v>150000</v>
      </c>
      <c r="M25" s="24">
        <v>150000</v>
      </c>
      <c r="N25" s="24">
        <v>100000</v>
      </c>
      <c r="O25" s="24"/>
      <c r="P25" s="26">
        <f t="shared" si="4"/>
        <v>1550000</v>
      </c>
    </row>
    <row r="26" spans="1:16" ht="14.25" customHeight="1" x14ac:dyDescent="0.25">
      <c r="A26" s="157" t="s">
        <v>39</v>
      </c>
      <c r="B26" s="151" t="s">
        <v>41</v>
      </c>
      <c r="C26" s="11" t="s">
        <v>28</v>
      </c>
      <c r="D26" s="24"/>
      <c r="E26" s="24">
        <v>40000</v>
      </c>
      <c r="F26" s="24">
        <v>40000</v>
      </c>
      <c r="G26" s="24">
        <v>40000</v>
      </c>
      <c r="H26" s="24">
        <v>40000</v>
      </c>
      <c r="I26" s="24">
        <v>50000</v>
      </c>
      <c r="J26" s="24">
        <v>50000</v>
      </c>
      <c r="K26" s="24">
        <v>80000</v>
      </c>
      <c r="L26" s="24">
        <v>40000</v>
      </c>
      <c r="M26" s="24"/>
      <c r="N26" s="24"/>
      <c r="O26" s="24"/>
      <c r="P26" s="26">
        <f t="shared" si="4"/>
        <v>380000</v>
      </c>
    </row>
    <row r="27" spans="1:16" ht="14.25" customHeight="1" x14ac:dyDescent="0.25">
      <c r="A27" s="124"/>
      <c r="B27" s="124"/>
      <c r="C27" s="11" t="s">
        <v>29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6">
        <f t="shared" si="4"/>
        <v>0</v>
      </c>
    </row>
    <row r="28" spans="1:16" ht="14.25" customHeight="1" x14ac:dyDescent="0.25">
      <c r="A28" s="125"/>
      <c r="B28" s="125"/>
      <c r="C28" s="11" t="s">
        <v>30</v>
      </c>
      <c r="D28" s="24"/>
      <c r="E28" s="24">
        <v>40000</v>
      </c>
      <c r="F28" s="24">
        <v>40000</v>
      </c>
      <c r="G28" s="24">
        <v>40000</v>
      </c>
      <c r="H28" s="24">
        <v>40000</v>
      </c>
      <c r="I28" s="24">
        <v>50000</v>
      </c>
      <c r="J28" s="24">
        <v>50000</v>
      </c>
      <c r="K28" s="24">
        <v>80000</v>
      </c>
      <c r="L28" s="24">
        <v>40000</v>
      </c>
      <c r="M28" s="24"/>
      <c r="N28" s="24"/>
      <c r="O28" s="24"/>
      <c r="P28" s="26">
        <f t="shared" si="4"/>
        <v>380000</v>
      </c>
    </row>
    <row r="29" spans="1:16" ht="14.25" customHeight="1" x14ac:dyDescent="0.25">
      <c r="A29" s="157" t="s">
        <v>39</v>
      </c>
      <c r="B29" s="151" t="s">
        <v>42</v>
      </c>
      <c r="C29" s="11" t="s">
        <v>28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6">
        <f t="shared" si="4"/>
        <v>0</v>
      </c>
    </row>
    <row r="30" spans="1:16" ht="14.25" customHeight="1" x14ac:dyDescent="0.25">
      <c r="A30" s="124"/>
      <c r="B30" s="124"/>
      <c r="C30" s="11" t="s">
        <v>29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6">
        <f t="shared" si="4"/>
        <v>0</v>
      </c>
    </row>
    <row r="31" spans="1:16" ht="14.25" customHeight="1" x14ac:dyDescent="0.25">
      <c r="A31" s="125"/>
      <c r="B31" s="125"/>
      <c r="C31" s="11" t="s">
        <v>30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6">
        <f t="shared" si="4"/>
        <v>0</v>
      </c>
    </row>
    <row r="32" spans="1:16" ht="14.25" customHeight="1" x14ac:dyDescent="0.25">
      <c r="A32" s="159" t="s">
        <v>43</v>
      </c>
      <c r="B32" s="152" t="s">
        <v>44</v>
      </c>
      <c r="C32" s="20" t="s">
        <v>28</v>
      </c>
      <c r="D32" s="27">
        <f t="shared" ref="D32:O32" si="10">SUM(D35+D53)</f>
        <v>720000</v>
      </c>
      <c r="E32" s="27">
        <f t="shared" si="10"/>
        <v>390000</v>
      </c>
      <c r="F32" s="27">
        <f t="shared" si="10"/>
        <v>690000</v>
      </c>
      <c r="G32" s="27">
        <f t="shared" si="10"/>
        <v>790000</v>
      </c>
      <c r="H32" s="27">
        <f t="shared" si="10"/>
        <v>390000</v>
      </c>
      <c r="I32" s="27">
        <f t="shared" si="10"/>
        <v>390000</v>
      </c>
      <c r="J32" s="27">
        <f t="shared" si="10"/>
        <v>390000</v>
      </c>
      <c r="K32" s="27">
        <f t="shared" si="10"/>
        <v>590000</v>
      </c>
      <c r="L32" s="27">
        <f t="shared" si="10"/>
        <v>390000</v>
      </c>
      <c r="M32" s="27">
        <f t="shared" si="10"/>
        <v>340000</v>
      </c>
      <c r="N32" s="27">
        <f t="shared" si="10"/>
        <v>0</v>
      </c>
      <c r="O32" s="27">
        <f t="shared" si="10"/>
        <v>0</v>
      </c>
      <c r="P32" s="22">
        <f t="shared" si="4"/>
        <v>5080000</v>
      </c>
    </row>
    <row r="33" spans="1:16" ht="14.25" customHeight="1" x14ac:dyDescent="0.25">
      <c r="A33" s="124"/>
      <c r="B33" s="124"/>
      <c r="C33" s="20" t="s">
        <v>29</v>
      </c>
      <c r="D33" s="27">
        <f t="shared" ref="D33:O33" si="11">SUM(D36+D54)</f>
        <v>562144</v>
      </c>
      <c r="E33" s="27">
        <f t="shared" si="11"/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27">
        <f t="shared" si="11"/>
        <v>0</v>
      </c>
      <c r="K33" s="27">
        <f t="shared" si="11"/>
        <v>0</v>
      </c>
      <c r="L33" s="27">
        <f t="shared" si="11"/>
        <v>0</v>
      </c>
      <c r="M33" s="27">
        <f t="shared" si="11"/>
        <v>0</v>
      </c>
      <c r="N33" s="27">
        <f t="shared" si="11"/>
        <v>0</v>
      </c>
      <c r="O33" s="27">
        <f t="shared" si="11"/>
        <v>0</v>
      </c>
      <c r="P33" s="22">
        <f t="shared" si="4"/>
        <v>562144</v>
      </c>
    </row>
    <row r="34" spans="1:16" ht="14.25" customHeight="1" x14ac:dyDescent="0.25">
      <c r="A34" s="125"/>
      <c r="B34" s="125"/>
      <c r="C34" s="20" t="s">
        <v>30</v>
      </c>
      <c r="D34" s="27">
        <f t="shared" ref="D34:O34" si="12">SUM(D37+D55)</f>
        <v>562144</v>
      </c>
      <c r="E34" s="27">
        <f t="shared" si="12"/>
        <v>190000</v>
      </c>
      <c r="F34" s="27">
        <f t="shared" si="12"/>
        <v>690000</v>
      </c>
      <c r="G34" s="27">
        <f t="shared" si="12"/>
        <v>790000</v>
      </c>
      <c r="H34" s="27">
        <f t="shared" si="12"/>
        <v>390000</v>
      </c>
      <c r="I34" s="27">
        <f t="shared" si="12"/>
        <v>390000</v>
      </c>
      <c r="J34" s="27">
        <f t="shared" si="12"/>
        <v>390000</v>
      </c>
      <c r="K34" s="27">
        <f t="shared" si="12"/>
        <v>590000</v>
      </c>
      <c r="L34" s="27">
        <f t="shared" si="12"/>
        <v>390000</v>
      </c>
      <c r="M34" s="27">
        <f t="shared" si="12"/>
        <v>340000</v>
      </c>
      <c r="N34" s="27">
        <f t="shared" si="12"/>
        <v>0</v>
      </c>
      <c r="O34" s="27">
        <f t="shared" si="12"/>
        <v>0</v>
      </c>
      <c r="P34" s="22">
        <f t="shared" si="4"/>
        <v>4722144</v>
      </c>
    </row>
    <row r="35" spans="1:16" ht="14.25" customHeight="1" x14ac:dyDescent="0.25">
      <c r="A35" s="128" t="s">
        <v>45</v>
      </c>
      <c r="B35" s="123" t="s">
        <v>46</v>
      </c>
      <c r="C35" s="11" t="s">
        <v>28</v>
      </c>
      <c r="D35" s="28">
        <f t="shared" ref="D35:O35" si="13">SUM(D38+D41+D44+D47+D50)</f>
        <v>720000</v>
      </c>
      <c r="E35" s="28">
        <f t="shared" si="13"/>
        <v>390000</v>
      </c>
      <c r="F35" s="28">
        <f t="shared" si="13"/>
        <v>690000</v>
      </c>
      <c r="G35" s="28">
        <f t="shared" si="13"/>
        <v>790000</v>
      </c>
      <c r="H35" s="28">
        <f t="shared" si="13"/>
        <v>390000</v>
      </c>
      <c r="I35" s="28">
        <f t="shared" si="13"/>
        <v>390000</v>
      </c>
      <c r="J35" s="28">
        <f t="shared" si="13"/>
        <v>390000</v>
      </c>
      <c r="K35" s="28">
        <f t="shared" si="13"/>
        <v>590000</v>
      </c>
      <c r="L35" s="28">
        <f t="shared" si="13"/>
        <v>390000</v>
      </c>
      <c r="M35" s="28">
        <f t="shared" si="13"/>
        <v>340000</v>
      </c>
      <c r="N35" s="28">
        <f t="shared" si="13"/>
        <v>0</v>
      </c>
      <c r="O35" s="28">
        <f t="shared" si="13"/>
        <v>0</v>
      </c>
      <c r="P35" s="29">
        <f t="shared" si="4"/>
        <v>5080000</v>
      </c>
    </row>
    <row r="36" spans="1:16" ht="14.25" customHeight="1" x14ac:dyDescent="0.25">
      <c r="A36" s="124"/>
      <c r="B36" s="124"/>
      <c r="C36" s="11" t="s">
        <v>29</v>
      </c>
      <c r="D36" s="28">
        <f t="shared" ref="D36:O36" si="14">SUM(D39+D42+D45+D48+D51)</f>
        <v>562144</v>
      </c>
      <c r="E36" s="28">
        <f t="shared" si="14"/>
        <v>0</v>
      </c>
      <c r="F36" s="28">
        <f t="shared" si="14"/>
        <v>0</v>
      </c>
      <c r="G36" s="28">
        <f t="shared" si="14"/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8">
        <f t="shared" si="14"/>
        <v>0</v>
      </c>
      <c r="L36" s="28">
        <f t="shared" si="14"/>
        <v>0</v>
      </c>
      <c r="M36" s="28">
        <f t="shared" si="14"/>
        <v>0</v>
      </c>
      <c r="N36" s="28">
        <f t="shared" si="14"/>
        <v>0</v>
      </c>
      <c r="O36" s="28">
        <f t="shared" si="14"/>
        <v>0</v>
      </c>
      <c r="P36" s="29">
        <f t="shared" si="4"/>
        <v>562144</v>
      </c>
    </row>
    <row r="37" spans="1:16" ht="14.25" customHeight="1" x14ac:dyDescent="0.25">
      <c r="A37" s="125"/>
      <c r="B37" s="125"/>
      <c r="C37" s="11" t="s">
        <v>30</v>
      </c>
      <c r="D37" s="28">
        <f t="shared" ref="D37:O37" si="15">SUM(D40+D43+D46+D49+D52)</f>
        <v>562144</v>
      </c>
      <c r="E37" s="28">
        <f t="shared" si="15"/>
        <v>190000</v>
      </c>
      <c r="F37" s="28">
        <f t="shared" si="15"/>
        <v>690000</v>
      </c>
      <c r="G37" s="28">
        <f t="shared" si="15"/>
        <v>790000</v>
      </c>
      <c r="H37" s="28">
        <f t="shared" si="15"/>
        <v>390000</v>
      </c>
      <c r="I37" s="28">
        <f t="shared" si="15"/>
        <v>390000</v>
      </c>
      <c r="J37" s="28">
        <f t="shared" si="15"/>
        <v>390000</v>
      </c>
      <c r="K37" s="28">
        <f t="shared" si="15"/>
        <v>590000</v>
      </c>
      <c r="L37" s="28">
        <f t="shared" si="15"/>
        <v>390000</v>
      </c>
      <c r="M37" s="28">
        <f t="shared" si="15"/>
        <v>340000</v>
      </c>
      <c r="N37" s="28">
        <f t="shared" si="15"/>
        <v>0</v>
      </c>
      <c r="O37" s="28">
        <f t="shared" si="15"/>
        <v>0</v>
      </c>
      <c r="P37" s="29">
        <f t="shared" si="4"/>
        <v>4722144</v>
      </c>
    </row>
    <row r="38" spans="1:16" ht="14.25" customHeight="1" x14ac:dyDescent="0.25">
      <c r="A38" s="157" t="s">
        <v>47</v>
      </c>
      <c r="B38" s="151" t="s">
        <v>48</v>
      </c>
      <c r="C38" s="11" t="s">
        <v>28</v>
      </c>
      <c r="D38" s="30">
        <v>600000</v>
      </c>
      <c r="E38" s="30">
        <v>300000</v>
      </c>
      <c r="F38" s="30">
        <v>600000</v>
      </c>
      <c r="G38" s="30">
        <v>700000</v>
      </c>
      <c r="H38" s="30">
        <v>300000</v>
      </c>
      <c r="I38" s="30">
        <v>300000</v>
      </c>
      <c r="J38" s="30">
        <v>300000</v>
      </c>
      <c r="K38" s="30">
        <v>500000</v>
      </c>
      <c r="L38" s="30">
        <v>300000</v>
      </c>
      <c r="M38" s="30">
        <v>300000</v>
      </c>
      <c r="N38" s="24"/>
      <c r="O38" s="24"/>
      <c r="P38" s="26">
        <f t="shared" si="4"/>
        <v>4200000</v>
      </c>
    </row>
    <row r="39" spans="1:16" ht="14.25" customHeight="1" x14ac:dyDescent="0.25">
      <c r="A39" s="124"/>
      <c r="B39" s="124"/>
      <c r="C39" s="11" t="s">
        <v>29</v>
      </c>
      <c r="D39" s="24">
        <v>562144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6">
        <f t="shared" si="4"/>
        <v>562144</v>
      </c>
    </row>
    <row r="40" spans="1:16" ht="14.25" customHeight="1" x14ac:dyDescent="0.25">
      <c r="A40" s="125"/>
      <c r="B40" s="125"/>
      <c r="C40" s="11" t="s">
        <v>30</v>
      </c>
      <c r="D40" s="24">
        <v>562144</v>
      </c>
      <c r="E40" s="24">
        <v>100000</v>
      </c>
      <c r="F40" s="24">
        <v>600000</v>
      </c>
      <c r="G40" s="24">
        <v>700000</v>
      </c>
      <c r="H40" s="24">
        <v>300000</v>
      </c>
      <c r="I40" s="24">
        <v>300000</v>
      </c>
      <c r="J40" s="24">
        <v>300000</v>
      </c>
      <c r="K40" s="24">
        <v>500000</v>
      </c>
      <c r="L40" s="24">
        <v>300000</v>
      </c>
      <c r="M40" s="24">
        <v>300000</v>
      </c>
      <c r="N40" s="24"/>
      <c r="O40" s="24"/>
      <c r="P40" s="26">
        <f t="shared" si="4"/>
        <v>3962144</v>
      </c>
    </row>
    <row r="41" spans="1:16" ht="14.25" customHeight="1" x14ac:dyDescent="0.25">
      <c r="A41" s="157" t="s">
        <v>49</v>
      </c>
      <c r="B41" s="151" t="s">
        <v>50</v>
      </c>
      <c r="C41" s="11" t="s">
        <v>28</v>
      </c>
      <c r="D41" s="30">
        <v>40000</v>
      </c>
      <c r="E41" s="30">
        <v>40000</v>
      </c>
      <c r="F41" s="30">
        <v>40000</v>
      </c>
      <c r="G41" s="30">
        <v>40000</v>
      </c>
      <c r="H41" s="30">
        <v>40000</v>
      </c>
      <c r="I41" s="30">
        <v>40000</v>
      </c>
      <c r="J41" s="30">
        <v>40000</v>
      </c>
      <c r="K41" s="30">
        <v>40000</v>
      </c>
      <c r="L41" s="30">
        <v>40000</v>
      </c>
      <c r="M41" s="30">
        <v>40000</v>
      </c>
      <c r="N41" s="24"/>
      <c r="O41" s="24"/>
      <c r="P41" s="26">
        <f t="shared" si="4"/>
        <v>400000</v>
      </c>
    </row>
    <row r="42" spans="1:16" ht="14.25" customHeight="1" x14ac:dyDescent="0.25">
      <c r="A42" s="124"/>
      <c r="B42" s="124"/>
      <c r="C42" s="11" t="s">
        <v>29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6">
        <f t="shared" si="4"/>
        <v>0</v>
      </c>
    </row>
    <row r="43" spans="1:16" ht="14.25" customHeight="1" x14ac:dyDescent="0.25">
      <c r="A43" s="125"/>
      <c r="B43" s="125"/>
      <c r="C43" s="11" t="s">
        <v>30</v>
      </c>
      <c r="D43" s="24"/>
      <c r="E43" s="24">
        <v>40000</v>
      </c>
      <c r="F43" s="24">
        <v>40000</v>
      </c>
      <c r="G43" s="24">
        <v>40000</v>
      </c>
      <c r="H43" s="24">
        <v>40000</v>
      </c>
      <c r="I43" s="24">
        <v>40000</v>
      </c>
      <c r="J43" s="24">
        <v>40000</v>
      </c>
      <c r="K43" s="24">
        <v>40000</v>
      </c>
      <c r="L43" s="24">
        <v>40000</v>
      </c>
      <c r="M43" s="24">
        <v>40000</v>
      </c>
      <c r="N43" s="24"/>
      <c r="O43" s="24"/>
      <c r="P43" s="26">
        <f t="shared" si="4"/>
        <v>360000</v>
      </c>
    </row>
    <row r="44" spans="1:16" ht="14.25" customHeight="1" x14ac:dyDescent="0.25">
      <c r="A44" s="157" t="s">
        <v>51</v>
      </c>
      <c r="B44" s="151" t="s">
        <v>52</v>
      </c>
      <c r="C44" s="11" t="s">
        <v>28</v>
      </c>
      <c r="D44" s="30">
        <v>80000</v>
      </c>
      <c r="E44" s="31">
        <v>50000</v>
      </c>
      <c r="F44" s="31">
        <v>50000</v>
      </c>
      <c r="G44" s="31">
        <v>50000</v>
      </c>
      <c r="H44" s="31">
        <v>50000</v>
      </c>
      <c r="I44" s="31">
        <v>50000</v>
      </c>
      <c r="J44" s="31">
        <v>50000</v>
      </c>
      <c r="K44" s="31">
        <v>50000</v>
      </c>
      <c r="L44" s="31">
        <v>50000</v>
      </c>
      <c r="M44" s="31"/>
      <c r="N44" s="31"/>
      <c r="O44" s="24"/>
      <c r="P44" s="26">
        <f t="shared" si="4"/>
        <v>480000</v>
      </c>
    </row>
    <row r="45" spans="1:16" ht="14.25" customHeight="1" x14ac:dyDescent="0.25">
      <c r="A45" s="124"/>
      <c r="B45" s="124"/>
      <c r="C45" s="11" t="s">
        <v>29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6">
        <f t="shared" si="4"/>
        <v>0</v>
      </c>
    </row>
    <row r="46" spans="1:16" ht="14.25" customHeight="1" x14ac:dyDescent="0.25">
      <c r="A46" s="125"/>
      <c r="B46" s="125"/>
      <c r="C46" s="11" t="s">
        <v>30</v>
      </c>
      <c r="D46" s="24"/>
      <c r="E46" s="24">
        <v>50000</v>
      </c>
      <c r="F46" s="24">
        <v>50000</v>
      </c>
      <c r="G46" s="24">
        <v>50000</v>
      </c>
      <c r="H46" s="24">
        <v>50000</v>
      </c>
      <c r="I46" s="24">
        <v>50000</v>
      </c>
      <c r="J46" s="24">
        <v>50000</v>
      </c>
      <c r="K46" s="24">
        <v>50000</v>
      </c>
      <c r="L46" s="24">
        <v>50000</v>
      </c>
      <c r="M46" s="24"/>
      <c r="N46" s="24"/>
      <c r="O46" s="24"/>
      <c r="P46" s="26">
        <f t="shared" si="4"/>
        <v>400000</v>
      </c>
    </row>
    <row r="47" spans="1:16" ht="14.25" customHeight="1" x14ac:dyDescent="0.25">
      <c r="A47" s="157" t="s">
        <v>53</v>
      </c>
      <c r="B47" s="151" t="s">
        <v>54</v>
      </c>
      <c r="C47" s="11" t="s">
        <v>28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6">
        <f t="shared" si="4"/>
        <v>0</v>
      </c>
    </row>
    <row r="48" spans="1:16" ht="14.25" customHeight="1" x14ac:dyDescent="0.25">
      <c r="A48" s="124"/>
      <c r="B48" s="124"/>
      <c r="C48" s="11" t="s">
        <v>29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6">
        <f t="shared" si="4"/>
        <v>0</v>
      </c>
    </row>
    <row r="49" spans="1:16" ht="14.25" customHeight="1" x14ac:dyDescent="0.25">
      <c r="A49" s="125"/>
      <c r="B49" s="125"/>
      <c r="C49" s="11" t="s">
        <v>30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6">
        <f t="shared" si="4"/>
        <v>0</v>
      </c>
    </row>
    <row r="50" spans="1:16" ht="14.25" customHeight="1" x14ac:dyDescent="0.25">
      <c r="A50" s="157" t="s">
        <v>55</v>
      </c>
      <c r="B50" s="151" t="s">
        <v>42</v>
      </c>
      <c r="C50" s="11" t="s">
        <v>28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6">
        <f t="shared" si="4"/>
        <v>0</v>
      </c>
    </row>
    <row r="51" spans="1:16" ht="14.25" customHeight="1" x14ac:dyDescent="0.25">
      <c r="A51" s="124"/>
      <c r="B51" s="124"/>
      <c r="C51" s="11" t="s">
        <v>29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6">
        <f t="shared" si="4"/>
        <v>0</v>
      </c>
    </row>
    <row r="52" spans="1:16" ht="14.25" customHeight="1" x14ac:dyDescent="0.25">
      <c r="A52" s="125"/>
      <c r="B52" s="125"/>
      <c r="C52" s="11" t="s">
        <v>30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6">
        <f t="shared" si="4"/>
        <v>0</v>
      </c>
    </row>
    <row r="53" spans="1:16" ht="14.25" customHeight="1" x14ac:dyDescent="0.25">
      <c r="A53" s="167" t="s">
        <v>56</v>
      </c>
      <c r="B53" s="163" t="s">
        <v>57</v>
      </c>
      <c r="C53" s="32" t="s">
        <v>28</v>
      </c>
      <c r="D53" s="33">
        <f t="shared" ref="D53:O53" si="16">SUM(D56+D59+D62+D65+D68)</f>
        <v>0</v>
      </c>
      <c r="E53" s="33">
        <f t="shared" si="16"/>
        <v>0</v>
      </c>
      <c r="F53" s="33">
        <f t="shared" si="16"/>
        <v>0</v>
      </c>
      <c r="G53" s="33">
        <f t="shared" si="16"/>
        <v>0</v>
      </c>
      <c r="H53" s="33">
        <f t="shared" si="16"/>
        <v>0</v>
      </c>
      <c r="I53" s="33">
        <f t="shared" si="16"/>
        <v>0</v>
      </c>
      <c r="J53" s="33">
        <f t="shared" si="16"/>
        <v>0</v>
      </c>
      <c r="K53" s="33">
        <f t="shared" si="16"/>
        <v>0</v>
      </c>
      <c r="L53" s="33">
        <f t="shared" si="16"/>
        <v>0</v>
      </c>
      <c r="M53" s="33">
        <f t="shared" si="16"/>
        <v>0</v>
      </c>
      <c r="N53" s="33">
        <f t="shared" si="16"/>
        <v>0</v>
      </c>
      <c r="O53" s="33">
        <f t="shared" si="16"/>
        <v>0</v>
      </c>
      <c r="P53" s="29">
        <f t="shared" si="4"/>
        <v>0</v>
      </c>
    </row>
    <row r="54" spans="1:16" ht="14.25" customHeight="1" x14ac:dyDescent="0.25">
      <c r="A54" s="124"/>
      <c r="B54" s="124"/>
      <c r="C54" s="32" t="s">
        <v>29</v>
      </c>
      <c r="D54" s="33">
        <f t="shared" ref="D54:O54" si="17">SUM(D57+D60+D63+D66+D69)</f>
        <v>0</v>
      </c>
      <c r="E54" s="33">
        <f t="shared" si="17"/>
        <v>0</v>
      </c>
      <c r="F54" s="33">
        <f t="shared" si="17"/>
        <v>0</v>
      </c>
      <c r="G54" s="33">
        <f t="shared" si="17"/>
        <v>0</v>
      </c>
      <c r="H54" s="33">
        <f t="shared" si="17"/>
        <v>0</v>
      </c>
      <c r="I54" s="33">
        <f t="shared" si="17"/>
        <v>0</v>
      </c>
      <c r="J54" s="33">
        <f t="shared" si="17"/>
        <v>0</v>
      </c>
      <c r="K54" s="33">
        <f t="shared" si="17"/>
        <v>0</v>
      </c>
      <c r="L54" s="33">
        <f t="shared" si="17"/>
        <v>0</v>
      </c>
      <c r="M54" s="33">
        <f t="shared" si="17"/>
        <v>0</v>
      </c>
      <c r="N54" s="33">
        <f t="shared" si="17"/>
        <v>0</v>
      </c>
      <c r="O54" s="33">
        <f t="shared" si="17"/>
        <v>0</v>
      </c>
      <c r="P54" s="29">
        <f t="shared" si="4"/>
        <v>0</v>
      </c>
    </row>
    <row r="55" spans="1:16" ht="14.25" customHeight="1" x14ac:dyDescent="0.25">
      <c r="A55" s="125"/>
      <c r="B55" s="125"/>
      <c r="C55" s="32" t="s">
        <v>30</v>
      </c>
      <c r="D55" s="33">
        <f t="shared" ref="D55:O55" si="18">SUM(D58+D61+D64+D67+D70)</f>
        <v>0</v>
      </c>
      <c r="E55" s="33">
        <f t="shared" si="18"/>
        <v>0</v>
      </c>
      <c r="F55" s="33">
        <f t="shared" si="18"/>
        <v>0</v>
      </c>
      <c r="G55" s="33">
        <f t="shared" si="18"/>
        <v>0</v>
      </c>
      <c r="H55" s="33">
        <f t="shared" si="18"/>
        <v>0</v>
      </c>
      <c r="I55" s="33">
        <f t="shared" si="18"/>
        <v>0</v>
      </c>
      <c r="J55" s="33">
        <f t="shared" si="18"/>
        <v>0</v>
      </c>
      <c r="K55" s="33">
        <f t="shared" si="18"/>
        <v>0</v>
      </c>
      <c r="L55" s="33">
        <f t="shared" si="18"/>
        <v>0</v>
      </c>
      <c r="M55" s="33">
        <f t="shared" si="18"/>
        <v>0</v>
      </c>
      <c r="N55" s="33">
        <f t="shared" si="18"/>
        <v>0</v>
      </c>
      <c r="O55" s="33">
        <f t="shared" si="18"/>
        <v>0</v>
      </c>
      <c r="P55" s="29">
        <f t="shared" si="4"/>
        <v>0</v>
      </c>
    </row>
    <row r="56" spans="1:16" ht="14.25" customHeight="1" x14ac:dyDescent="0.25">
      <c r="A56" s="157" t="s">
        <v>58</v>
      </c>
      <c r="B56" s="151" t="s">
        <v>48</v>
      </c>
      <c r="C56" s="11" t="s">
        <v>28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6">
        <f t="shared" si="4"/>
        <v>0</v>
      </c>
    </row>
    <row r="57" spans="1:16" ht="14.25" customHeight="1" x14ac:dyDescent="0.25">
      <c r="A57" s="124"/>
      <c r="B57" s="124"/>
      <c r="C57" s="11" t="s">
        <v>29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6">
        <f t="shared" si="4"/>
        <v>0</v>
      </c>
    </row>
    <row r="58" spans="1:16" ht="14.25" customHeight="1" x14ac:dyDescent="0.25">
      <c r="A58" s="125"/>
      <c r="B58" s="125"/>
      <c r="C58" s="11" t="s">
        <v>30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6">
        <f t="shared" si="4"/>
        <v>0</v>
      </c>
    </row>
    <row r="59" spans="1:16" ht="14.25" customHeight="1" x14ac:dyDescent="0.25">
      <c r="A59" s="157" t="s">
        <v>59</v>
      </c>
      <c r="B59" s="151" t="s">
        <v>50</v>
      </c>
      <c r="C59" s="11" t="s">
        <v>28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6">
        <f t="shared" si="4"/>
        <v>0</v>
      </c>
    </row>
    <row r="60" spans="1:16" ht="14.25" customHeight="1" x14ac:dyDescent="0.25">
      <c r="A60" s="124"/>
      <c r="B60" s="124"/>
      <c r="C60" s="11" t="s">
        <v>29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6">
        <f t="shared" si="4"/>
        <v>0</v>
      </c>
    </row>
    <row r="61" spans="1:16" ht="14.25" customHeight="1" x14ac:dyDescent="0.25">
      <c r="A61" s="125"/>
      <c r="B61" s="125"/>
      <c r="C61" s="11" t="s">
        <v>30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6">
        <f t="shared" si="4"/>
        <v>0</v>
      </c>
    </row>
    <row r="62" spans="1:16" ht="14.25" customHeight="1" x14ac:dyDescent="0.25">
      <c r="A62" s="157" t="s">
        <v>60</v>
      </c>
      <c r="B62" s="151" t="s">
        <v>52</v>
      </c>
      <c r="C62" s="11" t="s">
        <v>28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6">
        <f t="shared" si="4"/>
        <v>0</v>
      </c>
    </row>
    <row r="63" spans="1:16" ht="14.25" customHeight="1" x14ac:dyDescent="0.25">
      <c r="A63" s="124"/>
      <c r="B63" s="124"/>
      <c r="C63" s="11" t="s">
        <v>29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>
        <f t="shared" si="4"/>
        <v>0</v>
      </c>
    </row>
    <row r="64" spans="1:16" ht="14.25" customHeight="1" x14ac:dyDescent="0.25">
      <c r="A64" s="125"/>
      <c r="B64" s="125"/>
      <c r="C64" s="11" t="s">
        <v>30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6">
        <f t="shared" si="4"/>
        <v>0</v>
      </c>
    </row>
    <row r="65" spans="1:16" ht="14.25" customHeight="1" x14ac:dyDescent="0.25">
      <c r="A65" s="157" t="s">
        <v>61</v>
      </c>
      <c r="B65" s="151" t="s">
        <v>54</v>
      </c>
      <c r="C65" s="11" t="s">
        <v>28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6">
        <f t="shared" si="4"/>
        <v>0</v>
      </c>
    </row>
    <row r="66" spans="1:16" ht="14.25" customHeight="1" x14ac:dyDescent="0.25">
      <c r="A66" s="124"/>
      <c r="B66" s="124"/>
      <c r="C66" s="11" t="s">
        <v>29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6">
        <f t="shared" si="4"/>
        <v>0</v>
      </c>
    </row>
    <row r="67" spans="1:16" ht="14.25" customHeight="1" x14ac:dyDescent="0.25">
      <c r="A67" s="125"/>
      <c r="B67" s="125"/>
      <c r="C67" s="11" t="s">
        <v>30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6">
        <f t="shared" si="4"/>
        <v>0</v>
      </c>
    </row>
    <row r="68" spans="1:16" ht="14.25" customHeight="1" x14ac:dyDescent="0.25">
      <c r="A68" s="157" t="s">
        <v>62</v>
      </c>
      <c r="B68" s="151" t="s">
        <v>42</v>
      </c>
      <c r="C68" s="11" t="s">
        <v>28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6">
        <f t="shared" si="4"/>
        <v>0</v>
      </c>
    </row>
    <row r="69" spans="1:16" ht="14.25" customHeight="1" x14ac:dyDescent="0.25">
      <c r="A69" s="124"/>
      <c r="B69" s="124"/>
      <c r="C69" s="11" t="s">
        <v>29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6">
        <f t="shared" si="4"/>
        <v>0</v>
      </c>
    </row>
    <row r="70" spans="1:16" ht="14.25" customHeight="1" x14ac:dyDescent="0.25">
      <c r="A70" s="125"/>
      <c r="B70" s="125"/>
      <c r="C70" s="11" t="s">
        <v>30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6">
        <f t="shared" si="4"/>
        <v>0</v>
      </c>
    </row>
    <row r="71" spans="1:16" ht="14.25" customHeight="1" x14ac:dyDescent="0.25">
      <c r="A71" s="160" t="s">
        <v>63</v>
      </c>
      <c r="B71" s="165" t="s">
        <v>64</v>
      </c>
      <c r="C71" s="34" t="s">
        <v>28</v>
      </c>
      <c r="D71" s="35">
        <v>15000</v>
      </c>
      <c r="E71" s="35">
        <v>2000</v>
      </c>
      <c r="F71" s="35">
        <v>2000</v>
      </c>
      <c r="G71" s="35">
        <v>2000</v>
      </c>
      <c r="H71" s="35">
        <v>20000</v>
      </c>
      <c r="I71" s="35">
        <v>2000</v>
      </c>
      <c r="J71" s="35">
        <v>2000</v>
      </c>
      <c r="K71" s="35">
        <v>2000</v>
      </c>
      <c r="L71" s="35">
        <v>13000</v>
      </c>
      <c r="M71" s="35">
        <v>2000</v>
      </c>
      <c r="N71" s="35"/>
      <c r="O71" s="35"/>
      <c r="P71" s="35">
        <f t="shared" si="4"/>
        <v>62000</v>
      </c>
    </row>
    <row r="72" spans="1:16" ht="14.25" customHeight="1" x14ac:dyDescent="0.25">
      <c r="A72" s="124"/>
      <c r="B72" s="124"/>
      <c r="C72" s="34" t="s">
        <v>29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>
        <f t="shared" si="4"/>
        <v>0</v>
      </c>
    </row>
    <row r="73" spans="1:16" ht="14.25" customHeight="1" x14ac:dyDescent="0.25">
      <c r="A73" s="125"/>
      <c r="B73" s="125"/>
      <c r="C73" s="34" t="s">
        <v>30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>
        <f t="shared" si="4"/>
        <v>0</v>
      </c>
    </row>
    <row r="74" spans="1:16" ht="14.25" customHeight="1" x14ac:dyDescent="0.25">
      <c r="A74" s="160" t="s">
        <v>65</v>
      </c>
      <c r="B74" s="165" t="s">
        <v>66</v>
      </c>
      <c r="C74" s="34" t="s">
        <v>28</v>
      </c>
      <c r="D74" s="35"/>
      <c r="E74" s="35">
        <v>500000</v>
      </c>
      <c r="F74" s="35"/>
      <c r="G74" s="35"/>
      <c r="H74" s="35"/>
      <c r="I74" s="35">
        <v>500000</v>
      </c>
      <c r="J74" s="35"/>
      <c r="K74" s="35">
        <v>500000</v>
      </c>
      <c r="L74" s="35"/>
      <c r="M74" s="35"/>
      <c r="N74" s="35">
        <v>500000</v>
      </c>
      <c r="O74" s="35"/>
      <c r="P74" s="35">
        <f t="shared" si="4"/>
        <v>2000000</v>
      </c>
    </row>
    <row r="75" spans="1:16" ht="14.25" customHeight="1" x14ac:dyDescent="0.25">
      <c r="A75" s="124"/>
      <c r="B75" s="124"/>
      <c r="C75" s="34" t="s">
        <v>29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>
        <f t="shared" si="4"/>
        <v>0</v>
      </c>
    </row>
    <row r="76" spans="1:16" ht="14.25" customHeight="1" x14ac:dyDescent="0.25">
      <c r="A76" s="125"/>
      <c r="B76" s="125"/>
      <c r="C76" s="34" t="s">
        <v>30</v>
      </c>
      <c r="D76" s="35"/>
      <c r="E76" s="35">
        <v>640950</v>
      </c>
      <c r="F76" s="35"/>
      <c r="G76" s="35"/>
      <c r="H76" s="35"/>
      <c r="I76" s="35">
        <v>500000</v>
      </c>
      <c r="J76" s="35"/>
      <c r="K76" s="35">
        <v>500000</v>
      </c>
      <c r="L76" s="35"/>
      <c r="M76" s="35"/>
      <c r="N76" s="35">
        <v>500000</v>
      </c>
      <c r="O76" s="35"/>
      <c r="P76" s="35">
        <f t="shared" si="4"/>
        <v>2140950</v>
      </c>
    </row>
    <row r="77" spans="1:16" ht="14.25" customHeight="1" x14ac:dyDescent="0.25">
      <c r="A77" s="166" t="s">
        <v>67</v>
      </c>
      <c r="B77" s="164" t="s">
        <v>68</v>
      </c>
      <c r="C77" s="34" t="s">
        <v>28</v>
      </c>
      <c r="D77" s="22">
        <f t="shared" ref="D77:O77" si="19">SUM(D80+D83)</f>
        <v>71300</v>
      </c>
      <c r="E77" s="22">
        <f t="shared" si="19"/>
        <v>71500</v>
      </c>
      <c r="F77" s="22">
        <f t="shared" si="19"/>
        <v>0</v>
      </c>
      <c r="G77" s="22">
        <f t="shared" si="19"/>
        <v>0</v>
      </c>
      <c r="H77" s="22">
        <f t="shared" si="19"/>
        <v>0</v>
      </c>
      <c r="I77" s="22">
        <f t="shared" si="19"/>
        <v>0</v>
      </c>
      <c r="J77" s="22">
        <f t="shared" si="19"/>
        <v>0</v>
      </c>
      <c r="K77" s="22">
        <f t="shared" si="19"/>
        <v>0</v>
      </c>
      <c r="L77" s="22">
        <f t="shared" si="19"/>
        <v>0</v>
      </c>
      <c r="M77" s="22">
        <f t="shared" si="19"/>
        <v>0</v>
      </c>
      <c r="N77" s="22">
        <f t="shared" si="19"/>
        <v>0</v>
      </c>
      <c r="O77" s="22">
        <f t="shared" si="19"/>
        <v>0</v>
      </c>
      <c r="P77" s="22">
        <f t="shared" si="4"/>
        <v>142800</v>
      </c>
    </row>
    <row r="78" spans="1:16" ht="14.25" customHeight="1" x14ac:dyDescent="0.25">
      <c r="A78" s="124"/>
      <c r="B78" s="124"/>
      <c r="C78" s="34" t="s">
        <v>29</v>
      </c>
      <c r="D78" s="22">
        <f t="shared" ref="D78:O78" si="20">SUM(D81+D84)</f>
        <v>74615</v>
      </c>
      <c r="E78" s="22">
        <f t="shared" si="20"/>
        <v>0</v>
      </c>
      <c r="F78" s="22">
        <f t="shared" si="20"/>
        <v>0</v>
      </c>
      <c r="G78" s="22">
        <f t="shared" si="20"/>
        <v>0</v>
      </c>
      <c r="H78" s="22">
        <f t="shared" si="20"/>
        <v>0</v>
      </c>
      <c r="I78" s="22">
        <f t="shared" si="20"/>
        <v>0</v>
      </c>
      <c r="J78" s="22">
        <f t="shared" si="20"/>
        <v>0</v>
      </c>
      <c r="K78" s="22">
        <f t="shared" si="20"/>
        <v>0</v>
      </c>
      <c r="L78" s="22">
        <f t="shared" si="20"/>
        <v>0</v>
      </c>
      <c r="M78" s="22">
        <f t="shared" si="20"/>
        <v>0</v>
      </c>
      <c r="N78" s="22">
        <f t="shared" si="20"/>
        <v>0</v>
      </c>
      <c r="O78" s="22">
        <f t="shared" si="20"/>
        <v>0</v>
      </c>
      <c r="P78" s="22">
        <f t="shared" si="4"/>
        <v>74615</v>
      </c>
    </row>
    <row r="79" spans="1:16" ht="14.25" customHeight="1" x14ac:dyDescent="0.25">
      <c r="A79" s="125"/>
      <c r="B79" s="125"/>
      <c r="C79" s="34" t="s">
        <v>30</v>
      </c>
      <c r="D79" s="22">
        <f t="shared" ref="D79:O79" si="21">SUM(D82+D85)</f>
        <v>74615</v>
      </c>
      <c r="E79" s="22">
        <f t="shared" si="21"/>
        <v>108000</v>
      </c>
      <c r="F79" s="22">
        <f t="shared" si="21"/>
        <v>0</v>
      </c>
      <c r="G79" s="22">
        <f t="shared" si="21"/>
        <v>0</v>
      </c>
      <c r="H79" s="22">
        <f t="shared" si="21"/>
        <v>0</v>
      </c>
      <c r="I79" s="22">
        <f t="shared" si="21"/>
        <v>0</v>
      </c>
      <c r="J79" s="22">
        <f t="shared" si="21"/>
        <v>0</v>
      </c>
      <c r="K79" s="22">
        <f t="shared" si="21"/>
        <v>0</v>
      </c>
      <c r="L79" s="22">
        <f t="shared" si="21"/>
        <v>0</v>
      </c>
      <c r="M79" s="22">
        <f t="shared" si="21"/>
        <v>0</v>
      </c>
      <c r="N79" s="22">
        <f t="shared" si="21"/>
        <v>0</v>
      </c>
      <c r="O79" s="22">
        <f t="shared" si="21"/>
        <v>0</v>
      </c>
      <c r="P79" s="22">
        <f t="shared" si="4"/>
        <v>182615</v>
      </c>
    </row>
    <row r="80" spans="1:16" ht="14.25" customHeight="1" x14ac:dyDescent="0.25">
      <c r="A80" s="162" t="s">
        <v>69</v>
      </c>
      <c r="B80" s="161" t="s">
        <v>70</v>
      </c>
      <c r="C80" s="36" t="s">
        <v>28</v>
      </c>
      <c r="D80" s="26">
        <v>70000</v>
      </c>
      <c r="E80" s="26">
        <v>70000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>
        <f t="shared" si="4"/>
        <v>140000</v>
      </c>
    </row>
    <row r="81" spans="1:16" ht="14.25" customHeight="1" x14ac:dyDescent="0.25">
      <c r="A81" s="124"/>
      <c r="B81" s="124"/>
      <c r="C81" s="36" t="s">
        <v>29</v>
      </c>
      <c r="D81" s="26">
        <v>74615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>
        <f t="shared" si="4"/>
        <v>74615</v>
      </c>
    </row>
    <row r="82" spans="1:16" ht="14.25" customHeight="1" x14ac:dyDescent="0.25">
      <c r="A82" s="125"/>
      <c r="B82" s="125"/>
      <c r="C82" s="36" t="s">
        <v>30</v>
      </c>
      <c r="D82" s="26">
        <v>74615</v>
      </c>
      <c r="E82" s="26">
        <v>52000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>
        <f t="shared" si="4"/>
        <v>126615</v>
      </c>
    </row>
    <row r="83" spans="1:16" ht="14.25" customHeight="1" x14ac:dyDescent="0.25">
      <c r="A83" s="162" t="s">
        <v>71</v>
      </c>
      <c r="B83" s="161" t="s">
        <v>72</v>
      </c>
      <c r="C83" s="36" t="s">
        <v>28</v>
      </c>
      <c r="D83" s="26">
        <v>1300</v>
      </c>
      <c r="E83" s="26">
        <v>1500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f t="shared" si="4"/>
        <v>2800</v>
      </c>
    </row>
    <row r="84" spans="1:16" ht="14.25" customHeight="1" x14ac:dyDescent="0.25">
      <c r="A84" s="124"/>
      <c r="B84" s="124"/>
      <c r="C84" s="36" t="s">
        <v>29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 t="shared" si="4"/>
        <v>0</v>
      </c>
    </row>
    <row r="85" spans="1:16" ht="14.25" customHeight="1" x14ac:dyDescent="0.25">
      <c r="A85" s="125"/>
      <c r="B85" s="125"/>
      <c r="C85" s="36" t="s">
        <v>30</v>
      </c>
      <c r="D85" s="26"/>
      <c r="E85" s="26">
        <v>56000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>
        <f t="shared" si="4"/>
        <v>56000</v>
      </c>
    </row>
    <row r="86" spans="1:16" ht="14.25" customHeight="1" x14ac:dyDescent="0.25">
      <c r="A86" s="160" t="s">
        <v>73</v>
      </c>
      <c r="B86" s="165" t="s">
        <v>74</v>
      </c>
      <c r="C86" s="34" t="s">
        <v>28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>
        <f t="shared" si="4"/>
        <v>0</v>
      </c>
    </row>
    <row r="87" spans="1:16" ht="14.25" customHeight="1" x14ac:dyDescent="0.25">
      <c r="A87" s="124"/>
      <c r="B87" s="124"/>
      <c r="C87" s="34" t="s">
        <v>29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>
        <f t="shared" si="4"/>
        <v>0</v>
      </c>
    </row>
    <row r="88" spans="1:16" ht="14.25" customHeight="1" x14ac:dyDescent="0.25">
      <c r="A88" s="125"/>
      <c r="B88" s="125"/>
      <c r="C88" s="34" t="s">
        <v>30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>
        <f t="shared" si="4"/>
        <v>0</v>
      </c>
    </row>
    <row r="89" spans="1:16" ht="14.25" customHeight="1" x14ac:dyDescent="0.25">
      <c r="A89" s="160" t="s">
        <v>75</v>
      </c>
      <c r="B89" s="165" t="s">
        <v>76</v>
      </c>
      <c r="C89" s="34" t="s">
        <v>28</v>
      </c>
      <c r="D89" s="35">
        <v>15000</v>
      </c>
      <c r="E89" s="35">
        <v>1000</v>
      </c>
      <c r="F89" s="35">
        <v>2500</v>
      </c>
      <c r="G89" s="35">
        <v>5500</v>
      </c>
      <c r="H89" s="35">
        <v>4000</v>
      </c>
      <c r="I89" s="35">
        <v>3500</v>
      </c>
      <c r="J89" s="35">
        <v>2500</v>
      </c>
      <c r="K89" s="35">
        <v>3500</v>
      </c>
      <c r="L89" s="35">
        <v>1500</v>
      </c>
      <c r="M89" s="35">
        <v>6500</v>
      </c>
      <c r="N89" s="35">
        <v>1500</v>
      </c>
      <c r="O89" s="35">
        <v>1500</v>
      </c>
      <c r="P89" s="35">
        <f t="shared" si="4"/>
        <v>48500</v>
      </c>
    </row>
    <row r="90" spans="1:16" ht="14.25" customHeight="1" x14ac:dyDescent="0.25">
      <c r="A90" s="124"/>
      <c r="B90" s="124"/>
      <c r="C90" s="34" t="s">
        <v>29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>
        <f t="shared" si="4"/>
        <v>0</v>
      </c>
    </row>
    <row r="91" spans="1:16" ht="14.25" customHeight="1" x14ac:dyDescent="0.25">
      <c r="A91" s="125"/>
      <c r="B91" s="125"/>
      <c r="C91" s="34" t="s">
        <v>30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>
        <f t="shared" si="4"/>
        <v>0</v>
      </c>
    </row>
    <row r="92" spans="1:16" ht="14.25" customHeight="1" x14ac:dyDescent="0.25">
      <c r="A92" s="160" t="s">
        <v>77</v>
      </c>
      <c r="B92" s="165" t="s">
        <v>78</v>
      </c>
      <c r="C92" s="34" t="s">
        <v>28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>
        <f t="shared" si="4"/>
        <v>0</v>
      </c>
    </row>
    <row r="93" spans="1:16" ht="14.25" customHeight="1" x14ac:dyDescent="0.25">
      <c r="A93" s="124"/>
      <c r="B93" s="124"/>
      <c r="C93" s="34" t="s">
        <v>29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>
        <f t="shared" si="4"/>
        <v>0</v>
      </c>
    </row>
    <row r="94" spans="1:16" ht="14.25" customHeight="1" x14ac:dyDescent="0.25">
      <c r="A94" s="125"/>
      <c r="B94" s="125"/>
      <c r="C94" s="34" t="s">
        <v>30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>
        <f t="shared" si="4"/>
        <v>0</v>
      </c>
    </row>
    <row r="95" spans="1:16" ht="14.25" customHeight="1" x14ac:dyDescent="0.25">
      <c r="A95" s="166" t="s">
        <v>79</v>
      </c>
      <c r="B95" s="164" t="s">
        <v>80</v>
      </c>
      <c r="C95" s="34" t="s">
        <v>28</v>
      </c>
      <c r="D95" s="37">
        <f t="shared" ref="D95:O95" si="22">SUM(D98+D101)</f>
        <v>0</v>
      </c>
      <c r="E95" s="37">
        <f t="shared" si="22"/>
        <v>0</v>
      </c>
      <c r="F95" s="37">
        <f t="shared" si="22"/>
        <v>0</v>
      </c>
      <c r="G95" s="37">
        <f t="shared" si="22"/>
        <v>0</v>
      </c>
      <c r="H95" s="37">
        <f t="shared" si="22"/>
        <v>0</v>
      </c>
      <c r="I95" s="37">
        <f t="shared" si="22"/>
        <v>0</v>
      </c>
      <c r="J95" s="37">
        <f t="shared" si="22"/>
        <v>0</v>
      </c>
      <c r="K95" s="37">
        <f t="shared" si="22"/>
        <v>0</v>
      </c>
      <c r="L95" s="37">
        <f t="shared" si="22"/>
        <v>0</v>
      </c>
      <c r="M95" s="37">
        <f t="shared" si="22"/>
        <v>0</v>
      </c>
      <c r="N95" s="37">
        <f t="shared" si="22"/>
        <v>0</v>
      </c>
      <c r="O95" s="37">
        <f t="shared" si="22"/>
        <v>0</v>
      </c>
      <c r="P95" s="22">
        <f t="shared" si="4"/>
        <v>0</v>
      </c>
    </row>
    <row r="96" spans="1:16" ht="14.25" customHeight="1" x14ac:dyDescent="0.25">
      <c r="A96" s="124"/>
      <c r="B96" s="124"/>
      <c r="C96" s="34" t="s">
        <v>29</v>
      </c>
      <c r="D96" s="37">
        <f t="shared" ref="D96:O96" si="23">SUM(D99+D102)</f>
        <v>0</v>
      </c>
      <c r="E96" s="37">
        <f t="shared" si="23"/>
        <v>0</v>
      </c>
      <c r="F96" s="37">
        <f t="shared" si="23"/>
        <v>0</v>
      </c>
      <c r="G96" s="37">
        <f t="shared" si="23"/>
        <v>0</v>
      </c>
      <c r="H96" s="37">
        <f t="shared" si="23"/>
        <v>0</v>
      </c>
      <c r="I96" s="37">
        <f t="shared" si="23"/>
        <v>0</v>
      </c>
      <c r="J96" s="37">
        <f t="shared" si="23"/>
        <v>0</v>
      </c>
      <c r="K96" s="37">
        <f t="shared" si="23"/>
        <v>0</v>
      </c>
      <c r="L96" s="37">
        <f t="shared" si="23"/>
        <v>0</v>
      </c>
      <c r="M96" s="37">
        <f t="shared" si="23"/>
        <v>0</v>
      </c>
      <c r="N96" s="37">
        <f t="shared" si="23"/>
        <v>0</v>
      </c>
      <c r="O96" s="37">
        <f t="shared" si="23"/>
        <v>0</v>
      </c>
      <c r="P96" s="22">
        <f t="shared" si="4"/>
        <v>0</v>
      </c>
    </row>
    <row r="97" spans="1:16" ht="14.25" customHeight="1" x14ac:dyDescent="0.25">
      <c r="A97" s="125"/>
      <c r="B97" s="125"/>
      <c r="C97" s="34" t="s">
        <v>30</v>
      </c>
      <c r="D97" s="37">
        <f t="shared" ref="D97:O97" si="24">SUM(D100+D103)</f>
        <v>0</v>
      </c>
      <c r="E97" s="37">
        <f t="shared" si="24"/>
        <v>0</v>
      </c>
      <c r="F97" s="37">
        <f t="shared" si="24"/>
        <v>0</v>
      </c>
      <c r="G97" s="37">
        <f t="shared" si="24"/>
        <v>0</v>
      </c>
      <c r="H97" s="37">
        <f t="shared" si="24"/>
        <v>0</v>
      </c>
      <c r="I97" s="37">
        <f t="shared" si="24"/>
        <v>0</v>
      </c>
      <c r="J97" s="37">
        <f t="shared" si="24"/>
        <v>0</v>
      </c>
      <c r="K97" s="37">
        <f t="shared" si="24"/>
        <v>0</v>
      </c>
      <c r="L97" s="37">
        <f t="shared" si="24"/>
        <v>0</v>
      </c>
      <c r="M97" s="37">
        <f t="shared" si="24"/>
        <v>0</v>
      </c>
      <c r="N97" s="37">
        <f t="shared" si="24"/>
        <v>0</v>
      </c>
      <c r="O97" s="37">
        <f t="shared" si="24"/>
        <v>0</v>
      </c>
      <c r="P97" s="22">
        <f t="shared" si="4"/>
        <v>0</v>
      </c>
    </row>
    <row r="98" spans="1:16" ht="14.25" customHeight="1" x14ac:dyDescent="0.25">
      <c r="A98" s="162" t="s">
        <v>81</v>
      </c>
      <c r="B98" s="161" t="s">
        <v>82</v>
      </c>
      <c r="C98" s="36" t="s">
        <v>28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>
        <f t="shared" si="4"/>
        <v>0</v>
      </c>
    </row>
    <row r="99" spans="1:16" ht="14.25" customHeight="1" x14ac:dyDescent="0.25">
      <c r="A99" s="124"/>
      <c r="B99" s="124"/>
      <c r="C99" s="36" t="s">
        <v>29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>
        <f t="shared" si="4"/>
        <v>0</v>
      </c>
    </row>
    <row r="100" spans="1:16" ht="14.25" customHeight="1" x14ac:dyDescent="0.25">
      <c r="A100" s="125"/>
      <c r="B100" s="125"/>
      <c r="C100" s="36" t="s">
        <v>30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>
        <f t="shared" si="4"/>
        <v>0</v>
      </c>
    </row>
    <row r="101" spans="1:16" ht="14.25" customHeight="1" x14ac:dyDescent="0.25">
      <c r="A101" s="162" t="s">
        <v>83</v>
      </c>
      <c r="B101" s="161" t="s">
        <v>84</v>
      </c>
      <c r="C101" s="36" t="s">
        <v>28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>
        <f t="shared" si="4"/>
        <v>0</v>
      </c>
    </row>
    <row r="102" spans="1:16" ht="14.25" customHeight="1" x14ac:dyDescent="0.25">
      <c r="A102" s="124"/>
      <c r="B102" s="124"/>
      <c r="C102" s="36" t="s">
        <v>29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>
        <f t="shared" si="4"/>
        <v>0</v>
      </c>
    </row>
    <row r="103" spans="1:16" ht="14.25" customHeight="1" x14ac:dyDescent="0.25">
      <c r="A103" s="125"/>
      <c r="B103" s="125"/>
      <c r="C103" s="36" t="s">
        <v>30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>
        <f t="shared" si="4"/>
        <v>0</v>
      </c>
    </row>
    <row r="104" spans="1:16" ht="2.25" customHeight="1" x14ac:dyDescent="0.25">
      <c r="A104" s="38"/>
      <c r="B104" s="39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1:16" ht="14.25" customHeight="1" x14ac:dyDescent="0.25">
      <c r="A105" s="158" t="s">
        <v>85</v>
      </c>
      <c r="B105" s="153" t="s">
        <v>86</v>
      </c>
      <c r="C105" s="13" t="s">
        <v>28</v>
      </c>
      <c r="D105" s="43">
        <f t="shared" ref="D105:O105" si="25">SUM(D108+D111+D201+D246+D255+D285+D309+D324+D339+D360+D375+D378)</f>
        <v>3457600</v>
      </c>
      <c r="E105" s="43">
        <f t="shared" si="25"/>
        <v>1610720</v>
      </c>
      <c r="F105" s="43">
        <f t="shared" si="25"/>
        <v>1363600</v>
      </c>
      <c r="G105" s="43">
        <f t="shared" si="25"/>
        <v>1495200</v>
      </c>
      <c r="H105" s="43">
        <f t="shared" si="25"/>
        <v>1170720</v>
      </c>
      <c r="I105" s="43">
        <f t="shared" si="25"/>
        <v>1524200</v>
      </c>
      <c r="J105" s="43">
        <f t="shared" si="25"/>
        <v>1266200</v>
      </c>
      <c r="K105" s="43">
        <f t="shared" si="25"/>
        <v>1321720</v>
      </c>
      <c r="L105" s="43">
        <f t="shared" si="25"/>
        <v>1257600</v>
      </c>
      <c r="M105" s="43">
        <f t="shared" si="25"/>
        <v>2510600</v>
      </c>
      <c r="N105" s="43">
        <f t="shared" si="25"/>
        <v>779720</v>
      </c>
      <c r="O105" s="43">
        <f t="shared" si="25"/>
        <v>637600</v>
      </c>
      <c r="P105" s="43">
        <f t="shared" ref="P105:P168" si="26">SUM(D105:O105)</f>
        <v>18395480</v>
      </c>
    </row>
    <row r="106" spans="1:16" ht="14.25" customHeight="1" x14ac:dyDescent="0.25">
      <c r="A106" s="124"/>
      <c r="B106" s="124"/>
      <c r="C106" s="13" t="s">
        <v>29</v>
      </c>
      <c r="D106" s="43">
        <f t="shared" ref="D106:O106" si="27">SUM(D109+D112+D202+D247+D256+D286+D310+D325+D340+D361+D376+D379)</f>
        <v>2025313.01</v>
      </c>
      <c r="E106" s="43">
        <f t="shared" si="27"/>
        <v>0</v>
      </c>
      <c r="F106" s="43">
        <f t="shared" si="27"/>
        <v>0</v>
      </c>
      <c r="G106" s="43">
        <f t="shared" si="27"/>
        <v>0</v>
      </c>
      <c r="H106" s="43">
        <f t="shared" si="27"/>
        <v>0</v>
      </c>
      <c r="I106" s="43">
        <f t="shared" si="27"/>
        <v>0</v>
      </c>
      <c r="J106" s="43">
        <f t="shared" si="27"/>
        <v>0</v>
      </c>
      <c r="K106" s="43">
        <f t="shared" si="27"/>
        <v>0</v>
      </c>
      <c r="L106" s="43">
        <f t="shared" si="27"/>
        <v>0</v>
      </c>
      <c r="M106" s="43">
        <f t="shared" si="27"/>
        <v>0</v>
      </c>
      <c r="N106" s="43">
        <f t="shared" si="27"/>
        <v>0</v>
      </c>
      <c r="O106" s="43">
        <f t="shared" si="27"/>
        <v>0</v>
      </c>
      <c r="P106" s="43">
        <f t="shared" si="26"/>
        <v>2025313.01</v>
      </c>
    </row>
    <row r="107" spans="1:16" ht="14.25" customHeight="1" x14ac:dyDescent="0.25">
      <c r="A107" s="125"/>
      <c r="B107" s="125"/>
      <c r="C107" s="13" t="s">
        <v>30</v>
      </c>
      <c r="D107" s="43">
        <f t="shared" ref="D107:O107" si="28">SUM(D110+D113+D203+D248+D257+D287+D311+D326+D341+D362+D377+D380)</f>
        <v>3798875.39</v>
      </c>
      <c r="E107" s="43">
        <f t="shared" si="28"/>
        <v>1458720</v>
      </c>
      <c r="F107" s="43">
        <f t="shared" si="28"/>
        <v>1755600</v>
      </c>
      <c r="G107" s="43">
        <f t="shared" si="28"/>
        <v>1784200</v>
      </c>
      <c r="H107" s="43">
        <f t="shared" si="28"/>
        <v>1444720</v>
      </c>
      <c r="I107" s="43">
        <f t="shared" si="28"/>
        <v>1518200</v>
      </c>
      <c r="J107" s="43">
        <f t="shared" si="28"/>
        <v>1270200</v>
      </c>
      <c r="K107" s="43">
        <f t="shared" si="28"/>
        <v>1323720</v>
      </c>
      <c r="L107" s="43">
        <f t="shared" si="28"/>
        <v>1259600</v>
      </c>
      <c r="M107" s="43">
        <f t="shared" si="28"/>
        <v>2512600</v>
      </c>
      <c r="N107" s="43">
        <f t="shared" si="28"/>
        <v>781720</v>
      </c>
      <c r="O107" s="43">
        <f t="shared" si="28"/>
        <v>639600</v>
      </c>
      <c r="P107" s="43">
        <f t="shared" si="26"/>
        <v>19547755.390000001</v>
      </c>
    </row>
    <row r="108" spans="1:16" ht="14.25" customHeight="1" x14ac:dyDescent="0.25">
      <c r="A108" s="154" t="s">
        <v>87</v>
      </c>
      <c r="B108" s="150" t="s">
        <v>88</v>
      </c>
      <c r="C108" s="44" t="s">
        <v>28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>
        <f t="shared" si="26"/>
        <v>0</v>
      </c>
    </row>
    <row r="109" spans="1:16" ht="14.25" customHeight="1" x14ac:dyDescent="0.25">
      <c r="A109" s="124"/>
      <c r="B109" s="124"/>
      <c r="C109" s="44" t="s">
        <v>29</v>
      </c>
      <c r="D109" s="45">
        <v>360641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>
        <f t="shared" si="26"/>
        <v>360641</v>
      </c>
    </row>
    <row r="110" spans="1:16" ht="14.25" customHeight="1" x14ac:dyDescent="0.25">
      <c r="A110" s="125"/>
      <c r="B110" s="125"/>
      <c r="C110" s="44" t="s">
        <v>30</v>
      </c>
      <c r="D110" s="45">
        <v>360641</v>
      </c>
      <c r="E110" s="45">
        <v>200000</v>
      </c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6">
        <f t="shared" si="26"/>
        <v>560641</v>
      </c>
    </row>
    <row r="111" spans="1:16" ht="14.25" customHeight="1" x14ac:dyDescent="0.25">
      <c r="A111" s="154" t="s">
        <v>89</v>
      </c>
      <c r="B111" s="150" t="s">
        <v>90</v>
      </c>
      <c r="C111" s="44" t="s">
        <v>28</v>
      </c>
      <c r="D111" s="46">
        <f t="shared" ref="D111:O111" si="29">SUM(D114+D192+D195+D198)</f>
        <v>230000</v>
      </c>
      <c r="E111" s="46">
        <f t="shared" si="29"/>
        <v>647000</v>
      </c>
      <c r="F111" s="46">
        <f t="shared" si="29"/>
        <v>674000</v>
      </c>
      <c r="G111" s="46">
        <f t="shared" si="29"/>
        <v>780000</v>
      </c>
      <c r="H111" s="46">
        <f t="shared" si="29"/>
        <v>589000</v>
      </c>
      <c r="I111" s="46">
        <f t="shared" si="29"/>
        <v>679000</v>
      </c>
      <c r="J111" s="46">
        <f t="shared" si="29"/>
        <v>684000</v>
      </c>
      <c r="K111" s="46">
        <f t="shared" si="29"/>
        <v>684000</v>
      </c>
      <c r="L111" s="46">
        <f t="shared" si="29"/>
        <v>684000</v>
      </c>
      <c r="M111" s="46">
        <f t="shared" si="29"/>
        <v>1424000</v>
      </c>
      <c r="N111" s="46">
        <f t="shared" si="29"/>
        <v>304000</v>
      </c>
      <c r="O111" s="46">
        <f t="shared" si="29"/>
        <v>304000</v>
      </c>
      <c r="P111" s="46">
        <f t="shared" si="26"/>
        <v>7683000</v>
      </c>
    </row>
    <row r="112" spans="1:16" ht="14.25" customHeight="1" x14ac:dyDescent="0.25">
      <c r="A112" s="124"/>
      <c r="B112" s="124"/>
      <c r="C112" s="44" t="s">
        <v>29</v>
      </c>
      <c r="D112" s="46">
        <f t="shared" ref="D112:O112" si="30">SUM(D115+D193+D196+D199)</f>
        <v>179525</v>
      </c>
      <c r="E112" s="46">
        <f t="shared" si="30"/>
        <v>0</v>
      </c>
      <c r="F112" s="46">
        <f t="shared" si="30"/>
        <v>0</v>
      </c>
      <c r="G112" s="46">
        <f t="shared" si="30"/>
        <v>0</v>
      </c>
      <c r="H112" s="46">
        <f t="shared" si="30"/>
        <v>0</v>
      </c>
      <c r="I112" s="46">
        <f t="shared" si="30"/>
        <v>0</v>
      </c>
      <c r="J112" s="46">
        <f t="shared" si="30"/>
        <v>0</v>
      </c>
      <c r="K112" s="46">
        <f t="shared" si="30"/>
        <v>0</v>
      </c>
      <c r="L112" s="46">
        <f t="shared" si="30"/>
        <v>0</v>
      </c>
      <c r="M112" s="46">
        <f t="shared" si="30"/>
        <v>0</v>
      </c>
      <c r="N112" s="46">
        <f t="shared" si="30"/>
        <v>0</v>
      </c>
      <c r="O112" s="46">
        <f t="shared" si="30"/>
        <v>0</v>
      </c>
      <c r="P112" s="46">
        <f t="shared" si="26"/>
        <v>179525</v>
      </c>
    </row>
    <row r="113" spans="1:16" ht="14.25" customHeight="1" x14ac:dyDescent="0.25">
      <c r="A113" s="125"/>
      <c r="B113" s="125"/>
      <c r="C113" s="44" t="s">
        <v>30</v>
      </c>
      <c r="D113" s="46">
        <f t="shared" ref="D113:O113" si="31">SUM(D116+D194+D197+D200)</f>
        <v>417286</v>
      </c>
      <c r="E113" s="46">
        <f t="shared" si="31"/>
        <v>579000</v>
      </c>
      <c r="F113" s="46">
        <f t="shared" si="31"/>
        <v>676000</v>
      </c>
      <c r="G113" s="46">
        <f t="shared" si="31"/>
        <v>769000</v>
      </c>
      <c r="H113" s="46">
        <f t="shared" si="31"/>
        <v>593000</v>
      </c>
      <c r="I113" s="46">
        <f t="shared" si="31"/>
        <v>681000</v>
      </c>
      <c r="J113" s="46">
        <f t="shared" si="31"/>
        <v>686000</v>
      </c>
      <c r="K113" s="46">
        <f t="shared" si="31"/>
        <v>686000</v>
      </c>
      <c r="L113" s="46">
        <f t="shared" si="31"/>
        <v>686000</v>
      </c>
      <c r="M113" s="46">
        <f t="shared" si="31"/>
        <v>1426000</v>
      </c>
      <c r="N113" s="46">
        <f t="shared" si="31"/>
        <v>306000</v>
      </c>
      <c r="O113" s="46">
        <f t="shared" si="31"/>
        <v>306000</v>
      </c>
      <c r="P113" s="46">
        <f t="shared" si="26"/>
        <v>7811286</v>
      </c>
    </row>
    <row r="114" spans="1:16" ht="14.25" customHeight="1" x14ac:dyDescent="0.25">
      <c r="A114" s="159" t="s">
        <v>91</v>
      </c>
      <c r="B114" s="152" t="s">
        <v>92</v>
      </c>
      <c r="C114" s="20" t="s">
        <v>28</v>
      </c>
      <c r="D114" s="27">
        <f t="shared" ref="D114:O114" si="32">SUM(D117+D180+D183+D186+D189+D177)</f>
        <v>230000</v>
      </c>
      <c r="E114" s="27">
        <f t="shared" si="32"/>
        <v>647000</v>
      </c>
      <c r="F114" s="27">
        <f t="shared" si="32"/>
        <v>674000</v>
      </c>
      <c r="G114" s="27">
        <f t="shared" si="32"/>
        <v>780000</v>
      </c>
      <c r="H114" s="27">
        <f t="shared" si="32"/>
        <v>589000</v>
      </c>
      <c r="I114" s="27">
        <f t="shared" si="32"/>
        <v>679000</v>
      </c>
      <c r="J114" s="27">
        <f t="shared" si="32"/>
        <v>684000</v>
      </c>
      <c r="K114" s="27">
        <f t="shared" si="32"/>
        <v>684000</v>
      </c>
      <c r="L114" s="27">
        <f t="shared" si="32"/>
        <v>684000</v>
      </c>
      <c r="M114" s="27">
        <f t="shared" si="32"/>
        <v>1424000</v>
      </c>
      <c r="N114" s="27">
        <f t="shared" si="32"/>
        <v>304000</v>
      </c>
      <c r="O114" s="27">
        <f t="shared" si="32"/>
        <v>304000</v>
      </c>
      <c r="P114" s="27">
        <f t="shared" si="26"/>
        <v>7683000</v>
      </c>
    </row>
    <row r="115" spans="1:16" ht="14.25" customHeight="1" x14ac:dyDescent="0.25">
      <c r="A115" s="124"/>
      <c r="B115" s="124"/>
      <c r="C115" s="20" t="s">
        <v>29</v>
      </c>
      <c r="D115" s="27">
        <f t="shared" ref="D115:O115" si="33">SUM(D118+D181+D184+D187+D190+D178)</f>
        <v>170705</v>
      </c>
      <c r="E115" s="27">
        <f t="shared" si="33"/>
        <v>0</v>
      </c>
      <c r="F115" s="27">
        <f t="shared" si="33"/>
        <v>0</v>
      </c>
      <c r="G115" s="27">
        <f t="shared" si="33"/>
        <v>0</v>
      </c>
      <c r="H115" s="27">
        <f t="shared" si="33"/>
        <v>0</v>
      </c>
      <c r="I115" s="27">
        <f t="shared" si="33"/>
        <v>0</v>
      </c>
      <c r="J115" s="27">
        <f t="shared" si="33"/>
        <v>0</v>
      </c>
      <c r="K115" s="27">
        <f t="shared" si="33"/>
        <v>0</v>
      </c>
      <c r="L115" s="27">
        <f t="shared" si="33"/>
        <v>0</v>
      </c>
      <c r="M115" s="27">
        <f t="shared" si="33"/>
        <v>0</v>
      </c>
      <c r="N115" s="27">
        <f t="shared" si="33"/>
        <v>0</v>
      </c>
      <c r="O115" s="27">
        <f t="shared" si="33"/>
        <v>0</v>
      </c>
      <c r="P115" s="27">
        <f t="shared" si="26"/>
        <v>170705</v>
      </c>
    </row>
    <row r="116" spans="1:16" ht="14.25" customHeight="1" x14ac:dyDescent="0.25">
      <c r="A116" s="125"/>
      <c r="B116" s="125"/>
      <c r="C116" s="20" t="s">
        <v>30</v>
      </c>
      <c r="D116" s="27">
        <f t="shared" ref="D116:O116" si="34">SUM(D119+D182+D185+D188+D191+D179)</f>
        <v>408466</v>
      </c>
      <c r="E116" s="27">
        <f t="shared" si="34"/>
        <v>579000</v>
      </c>
      <c r="F116" s="27">
        <f t="shared" si="34"/>
        <v>676000</v>
      </c>
      <c r="G116" s="27">
        <f t="shared" si="34"/>
        <v>769000</v>
      </c>
      <c r="H116" s="27">
        <f t="shared" si="34"/>
        <v>593000</v>
      </c>
      <c r="I116" s="27">
        <f t="shared" si="34"/>
        <v>681000</v>
      </c>
      <c r="J116" s="27">
        <f t="shared" si="34"/>
        <v>686000</v>
      </c>
      <c r="K116" s="27">
        <f t="shared" si="34"/>
        <v>686000</v>
      </c>
      <c r="L116" s="27">
        <f t="shared" si="34"/>
        <v>686000</v>
      </c>
      <c r="M116" s="27">
        <f t="shared" si="34"/>
        <v>1426000</v>
      </c>
      <c r="N116" s="27">
        <f t="shared" si="34"/>
        <v>306000</v>
      </c>
      <c r="O116" s="27">
        <f t="shared" si="34"/>
        <v>306000</v>
      </c>
      <c r="P116" s="27">
        <f t="shared" si="26"/>
        <v>7802466</v>
      </c>
    </row>
    <row r="117" spans="1:16" ht="14.25" customHeight="1" x14ac:dyDescent="0.25">
      <c r="A117" s="128" t="s">
        <v>93</v>
      </c>
      <c r="B117" s="123" t="s">
        <v>94</v>
      </c>
      <c r="C117" s="11" t="s">
        <v>28</v>
      </c>
      <c r="D117" s="47">
        <f t="shared" ref="D117:O117" si="35">SUM(D120+D123+D126+D129+D132+D135+D138+D141+D144+D147+D150+D153+D156+D159+D162+D165+D168+D171+D174)</f>
        <v>130000</v>
      </c>
      <c r="E117" s="47">
        <f t="shared" si="35"/>
        <v>287000</v>
      </c>
      <c r="F117" s="47">
        <f t="shared" si="35"/>
        <v>304000</v>
      </c>
      <c r="G117" s="47">
        <f t="shared" si="35"/>
        <v>405000</v>
      </c>
      <c r="H117" s="47">
        <f t="shared" si="35"/>
        <v>214000</v>
      </c>
      <c r="I117" s="47">
        <f t="shared" si="35"/>
        <v>304000</v>
      </c>
      <c r="J117" s="47">
        <f t="shared" si="35"/>
        <v>304000</v>
      </c>
      <c r="K117" s="47">
        <f t="shared" si="35"/>
        <v>304000</v>
      </c>
      <c r="L117" s="47">
        <f t="shared" si="35"/>
        <v>304000</v>
      </c>
      <c r="M117" s="47">
        <f t="shared" si="35"/>
        <v>304000</v>
      </c>
      <c r="N117" s="47">
        <f t="shared" si="35"/>
        <v>304000</v>
      </c>
      <c r="O117" s="47">
        <f t="shared" si="35"/>
        <v>304000</v>
      </c>
      <c r="P117" s="28">
        <f t="shared" si="26"/>
        <v>3468000</v>
      </c>
    </row>
    <row r="118" spans="1:16" ht="14.25" customHeight="1" x14ac:dyDescent="0.25">
      <c r="A118" s="124"/>
      <c r="B118" s="124"/>
      <c r="C118" s="11" t="s">
        <v>29</v>
      </c>
      <c r="D118" s="47">
        <f t="shared" ref="D118:O118" si="36">SUM(D121+D124+D127+D130+D133+D136+D139+D142+D145+D148+D151+D154+D157+D160+D163+D166+D169+D172+D175)</f>
        <v>137065</v>
      </c>
      <c r="E118" s="47">
        <f t="shared" si="36"/>
        <v>0</v>
      </c>
      <c r="F118" s="47">
        <f t="shared" si="36"/>
        <v>0</v>
      </c>
      <c r="G118" s="47">
        <f t="shared" si="36"/>
        <v>0</v>
      </c>
      <c r="H118" s="47">
        <f t="shared" si="36"/>
        <v>0</v>
      </c>
      <c r="I118" s="47">
        <f t="shared" si="36"/>
        <v>0</v>
      </c>
      <c r="J118" s="47">
        <f t="shared" si="36"/>
        <v>0</v>
      </c>
      <c r="K118" s="47">
        <f t="shared" si="36"/>
        <v>0</v>
      </c>
      <c r="L118" s="47">
        <f t="shared" si="36"/>
        <v>0</v>
      </c>
      <c r="M118" s="47">
        <f t="shared" si="36"/>
        <v>0</v>
      </c>
      <c r="N118" s="47">
        <f t="shared" si="36"/>
        <v>0</v>
      </c>
      <c r="O118" s="47">
        <f t="shared" si="36"/>
        <v>0</v>
      </c>
      <c r="P118" s="28">
        <f t="shared" si="26"/>
        <v>137065</v>
      </c>
    </row>
    <row r="119" spans="1:16" ht="14.25" customHeight="1" x14ac:dyDescent="0.25">
      <c r="A119" s="125"/>
      <c r="B119" s="125"/>
      <c r="C119" s="11" t="s">
        <v>30</v>
      </c>
      <c r="D119" s="47">
        <f t="shared" ref="D119:O119" si="37">SUM(D122+D125+D128+D131+D134+D137+D140+D143+D146+D149+D152+D155+D158+D161+D164+D167+D170+D173+D176)</f>
        <v>309688</v>
      </c>
      <c r="E119" s="47">
        <f t="shared" si="37"/>
        <v>289000</v>
      </c>
      <c r="F119" s="47">
        <f t="shared" si="37"/>
        <v>306000</v>
      </c>
      <c r="G119" s="47">
        <f t="shared" si="37"/>
        <v>394000</v>
      </c>
      <c r="H119" s="47">
        <f t="shared" si="37"/>
        <v>218000</v>
      </c>
      <c r="I119" s="47">
        <f t="shared" si="37"/>
        <v>306000</v>
      </c>
      <c r="J119" s="47">
        <f t="shared" si="37"/>
        <v>306000</v>
      </c>
      <c r="K119" s="47">
        <f t="shared" si="37"/>
        <v>306000</v>
      </c>
      <c r="L119" s="47">
        <f t="shared" si="37"/>
        <v>306000</v>
      </c>
      <c r="M119" s="47">
        <f t="shared" si="37"/>
        <v>306000</v>
      </c>
      <c r="N119" s="47">
        <f t="shared" si="37"/>
        <v>306000</v>
      </c>
      <c r="O119" s="47">
        <f t="shared" si="37"/>
        <v>306000</v>
      </c>
      <c r="P119" s="28">
        <f t="shared" si="26"/>
        <v>3658688</v>
      </c>
    </row>
    <row r="120" spans="1:16" ht="14.25" customHeight="1" x14ac:dyDescent="0.25">
      <c r="A120" s="157" t="s">
        <v>95</v>
      </c>
      <c r="B120" s="151" t="s">
        <v>96</v>
      </c>
      <c r="C120" s="11" t="s">
        <v>28</v>
      </c>
      <c r="D120" s="24">
        <v>31000</v>
      </c>
      <c r="E120" s="24">
        <v>47000</v>
      </c>
      <c r="F120" s="24">
        <v>47000</v>
      </c>
      <c r="G120" s="24">
        <v>63000</v>
      </c>
      <c r="H120" s="24">
        <v>31000</v>
      </c>
      <c r="I120" s="24">
        <v>47000</v>
      </c>
      <c r="J120" s="24">
        <v>47000</v>
      </c>
      <c r="K120" s="24">
        <v>47000</v>
      </c>
      <c r="L120" s="24">
        <v>47000</v>
      </c>
      <c r="M120" s="24">
        <v>47000</v>
      </c>
      <c r="N120" s="24">
        <v>47000</v>
      </c>
      <c r="O120" s="24">
        <v>47000</v>
      </c>
      <c r="P120" s="48">
        <f t="shared" si="26"/>
        <v>548000</v>
      </c>
    </row>
    <row r="121" spans="1:16" ht="14.25" customHeight="1" x14ac:dyDescent="0.25">
      <c r="A121" s="124"/>
      <c r="B121" s="124"/>
      <c r="C121" s="11" t="s">
        <v>29</v>
      </c>
      <c r="D121" s="24">
        <v>31000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48">
        <f t="shared" si="26"/>
        <v>31000</v>
      </c>
    </row>
    <row r="122" spans="1:16" ht="14.25" customHeight="1" x14ac:dyDescent="0.25">
      <c r="A122" s="125"/>
      <c r="B122" s="125"/>
      <c r="C122" s="11" t="s">
        <v>30</v>
      </c>
      <c r="D122" s="24">
        <v>46893</v>
      </c>
      <c r="E122" s="24">
        <v>47000</v>
      </c>
      <c r="F122" s="24">
        <v>47000</v>
      </c>
      <c r="G122" s="24">
        <v>63000</v>
      </c>
      <c r="H122" s="24">
        <v>31000</v>
      </c>
      <c r="I122" s="24">
        <v>47000</v>
      </c>
      <c r="J122" s="24">
        <v>47000</v>
      </c>
      <c r="K122" s="24">
        <v>47000</v>
      </c>
      <c r="L122" s="24">
        <v>47000</v>
      </c>
      <c r="M122" s="24">
        <v>47000</v>
      </c>
      <c r="N122" s="24">
        <v>47000</v>
      </c>
      <c r="O122" s="24">
        <v>47000</v>
      </c>
      <c r="P122" s="48">
        <f t="shared" si="26"/>
        <v>563893</v>
      </c>
    </row>
    <row r="123" spans="1:16" ht="14.25" customHeight="1" x14ac:dyDescent="0.25">
      <c r="A123" s="157" t="s">
        <v>97</v>
      </c>
      <c r="B123" s="151" t="s">
        <v>98</v>
      </c>
      <c r="C123" s="11" t="s">
        <v>28</v>
      </c>
      <c r="D123" s="24">
        <v>8000</v>
      </c>
      <c r="E123" s="24">
        <v>22000</v>
      </c>
      <c r="F123" s="24">
        <v>22000</v>
      </c>
      <c r="G123" s="24">
        <v>22000</v>
      </c>
      <c r="H123" s="24">
        <v>22000</v>
      </c>
      <c r="I123" s="24">
        <v>22000</v>
      </c>
      <c r="J123" s="24">
        <v>22000</v>
      </c>
      <c r="K123" s="24">
        <v>22000</v>
      </c>
      <c r="L123" s="24">
        <v>22000</v>
      </c>
      <c r="M123" s="24">
        <v>22000</v>
      </c>
      <c r="N123" s="24">
        <v>22000</v>
      </c>
      <c r="O123" s="24">
        <v>22000</v>
      </c>
      <c r="P123" s="48">
        <f t="shared" si="26"/>
        <v>250000</v>
      </c>
    </row>
    <row r="124" spans="1:16" ht="14.25" customHeight="1" x14ac:dyDescent="0.25">
      <c r="A124" s="124"/>
      <c r="B124" s="124"/>
      <c r="C124" s="11" t="s">
        <v>29</v>
      </c>
      <c r="D124" s="24">
        <v>8000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48">
        <f t="shared" si="26"/>
        <v>8000</v>
      </c>
    </row>
    <row r="125" spans="1:16" ht="14.25" customHeight="1" x14ac:dyDescent="0.25">
      <c r="A125" s="125"/>
      <c r="B125" s="125"/>
      <c r="C125" s="11" t="s">
        <v>30</v>
      </c>
      <c r="D125" s="24">
        <v>22622</v>
      </c>
      <c r="E125" s="24">
        <v>22000</v>
      </c>
      <c r="F125" s="24">
        <v>22000</v>
      </c>
      <c r="G125" s="24">
        <v>22000</v>
      </c>
      <c r="H125" s="24">
        <v>22000</v>
      </c>
      <c r="I125" s="24">
        <v>22000</v>
      </c>
      <c r="J125" s="24">
        <v>22000</v>
      </c>
      <c r="K125" s="24">
        <v>22000</v>
      </c>
      <c r="L125" s="24">
        <v>22000</v>
      </c>
      <c r="M125" s="24">
        <v>22000</v>
      </c>
      <c r="N125" s="24">
        <v>22000</v>
      </c>
      <c r="O125" s="24">
        <v>22000</v>
      </c>
      <c r="P125" s="48">
        <f t="shared" si="26"/>
        <v>264622</v>
      </c>
    </row>
    <row r="126" spans="1:16" ht="14.25" customHeight="1" x14ac:dyDescent="0.25">
      <c r="A126" s="157" t="s">
        <v>99</v>
      </c>
      <c r="B126" s="151" t="s">
        <v>100</v>
      </c>
      <c r="C126" s="11" t="s">
        <v>28</v>
      </c>
      <c r="D126" s="24">
        <v>0</v>
      </c>
      <c r="E126" s="24">
        <v>0</v>
      </c>
      <c r="F126" s="24">
        <v>17000</v>
      </c>
      <c r="G126" s="24">
        <v>17000</v>
      </c>
      <c r="H126" s="24">
        <v>17000</v>
      </c>
      <c r="I126" s="24">
        <v>17000</v>
      </c>
      <c r="J126" s="24">
        <v>17000</v>
      </c>
      <c r="K126" s="24">
        <v>17000</v>
      </c>
      <c r="L126" s="24">
        <v>17000</v>
      </c>
      <c r="M126" s="24">
        <v>17000</v>
      </c>
      <c r="N126" s="24">
        <v>17000</v>
      </c>
      <c r="O126" s="24">
        <v>17000</v>
      </c>
      <c r="P126" s="48">
        <f t="shared" si="26"/>
        <v>170000</v>
      </c>
    </row>
    <row r="127" spans="1:16" ht="14.25" customHeight="1" x14ac:dyDescent="0.25">
      <c r="A127" s="124"/>
      <c r="B127" s="124"/>
      <c r="C127" s="11" t="s">
        <v>29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48">
        <f t="shared" si="26"/>
        <v>0</v>
      </c>
    </row>
    <row r="128" spans="1:16" ht="14.25" customHeight="1" x14ac:dyDescent="0.25">
      <c r="A128" s="125"/>
      <c r="B128" s="125"/>
      <c r="C128" s="11" t="s">
        <v>30</v>
      </c>
      <c r="D128" s="24">
        <v>34187</v>
      </c>
      <c r="E128" s="24"/>
      <c r="F128" s="24">
        <v>17000</v>
      </c>
      <c r="G128" s="24">
        <v>17000</v>
      </c>
      <c r="H128" s="24">
        <v>17000</v>
      </c>
      <c r="I128" s="24">
        <v>17000</v>
      </c>
      <c r="J128" s="24">
        <v>17000</v>
      </c>
      <c r="K128" s="24">
        <v>17000</v>
      </c>
      <c r="L128" s="24">
        <v>17000</v>
      </c>
      <c r="M128" s="24">
        <v>17000</v>
      </c>
      <c r="N128" s="24">
        <v>17000</v>
      </c>
      <c r="O128" s="24">
        <v>17000</v>
      </c>
      <c r="P128" s="48">
        <f t="shared" si="26"/>
        <v>204187</v>
      </c>
    </row>
    <row r="129" spans="1:16" ht="14.25" customHeight="1" x14ac:dyDescent="0.25">
      <c r="A129" s="157" t="s">
        <v>101</v>
      </c>
      <c r="B129" s="151" t="s">
        <v>102</v>
      </c>
      <c r="C129" s="11" t="s">
        <v>28</v>
      </c>
      <c r="D129" s="24">
        <v>35000</v>
      </c>
      <c r="E129" s="24">
        <v>40000</v>
      </c>
      <c r="F129" s="24">
        <v>40000</v>
      </c>
      <c r="G129" s="24">
        <v>40000</v>
      </c>
      <c r="H129" s="24">
        <v>40000</v>
      </c>
      <c r="I129" s="24">
        <v>40000</v>
      </c>
      <c r="J129" s="24">
        <v>40000</v>
      </c>
      <c r="K129" s="24">
        <v>40000</v>
      </c>
      <c r="L129" s="24">
        <v>40000</v>
      </c>
      <c r="M129" s="24">
        <v>40000</v>
      </c>
      <c r="N129" s="24">
        <v>40000</v>
      </c>
      <c r="O129" s="24">
        <v>40000</v>
      </c>
      <c r="P129" s="48">
        <f t="shared" si="26"/>
        <v>475000</v>
      </c>
    </row>
    <row r="130" spans="1:16" ht="14.25" customHeight="1" x14ac:dyDescent="0.25">
      <c r="A130" s="124"/>
      <c r="B130" s="124"/>
      <c r="C130" s="11" t="s">
        <v>29</v>
      </c>
      <c r="D130" s="24">
        <v>35000</v>
      </c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48">
        <f t="shared" si="26"/>
        <v>35000</v>
      </c>
    </row>
    <row r="131" spans="1:16" ht="14.25" customHeight="1" x14ac:dyDescent="0.25">
      <c r="A131" s="125"/>
      <c r="B131" s="125"/>
      <c r="C131" s="11" t="s">
        <v>30</v>
      </c>
      <c r="D131" s="24">
        <v>40515</v>
      </c>
      <c r="E131" s="24">
        <v>40000</v>
      </c>
      <c r="F131" s="24">
        <v>40000</v>
      </c>
      <c r="G131" s="24">
        <v>40000</v>
      </c>
      <c r="H131" s="24">
        <v>40000</v>
      </c>
      <c r="I131" s="24">
        <v>40000</v>
      </c>
      <c r="J131" s="24">
        <v>40000</v>
      </c>
      <c r="K131" s="24">
        <v>40000</v>
      </c>
      <c r="L131" s="24">
        <v>40000</v>
      </c>
      <c r="M131" s="24">
        <v>40000</v>
      </c>
      <c r="N131" s="24">
        <v>40000</v>
      </c>
      <c r="O131" s="24">
        <v>40000</v>
      </c>
      <c r="P131" s="48">
        <f t="shared" si="26"/>
        <v>480515</v>
      </c>
    </row>
    <row r="132" spans="1:16" ht="14.25" customHeight="1" x14ac:dyDescent="0.25">
      <c r="A132" s="157" t="s">
        <v>103</v>
      </c>
      <c r="B132" s="151" t="s">
        <v>104</v>
      </c>
      <c r="C132" s="11" t="s">
        <v>28</v>
      </c>
      <c r="D132" s="24">
        <v>10000</v>
      </c>
      <c r="E132" s="24">
        <v>19000</v>
      </c>
      <c r="F132" s="24">
        <v>19000</v>
      </c>
      <c r="G132" s="24">
        <v>28000</v>
      </c>
      <c r="H132" s="24">
        <v>10000</v>
      </c>
      <c r="I132" s="24">
        <v>19000</v>
      </c>
      <c r="J132" s="24">
        <v>19000</v>
      </c>
      <c r="K132" s="24">
        <v>19000</v>
      </c>
      <c r="L132" s="24">
        <v>19000</v>
      </c>
      <c r="M132" s="24">
        <v>19000</v>
      </c>
      <c r="N132" s="24">
        <v>19000</v>
      </c>
      <c r="O132" s="24">
        <v>19000</v>
      </c>
      <c r="P132" s="48">
        <f t="shared" si="26"/>
        <v>219000</v>
      </c>
    </row>
    <row r="133" spans="1:16" ht="14.25" customHeight="1" x14ac:dyDescent="0.25">
      <c r="A133" s="124"/>
      <c r="B133" s="124"/>
      <c r="C133" s="11" t="s">
        <v>29</v>
      </c>
      <c r="D133" s="24">
        <v>8000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48">
        <f t="shared" si="26"/>
        <v>8000</v>
      </c>
    </row>
    <row r="134" spans="1:16" ht="14.25" customHeight="1" x14ac:dyDescent="0.25">
      <c r="A134" s="125"/>
      <c r="B134" s="125"/>
      <c r="C134" s="11" t="s">
        <v>30</v>
      </c>
      <c r="D134" s="24">
        <v>17977</v>
      </c>
      <c r="E134" s="24">
        <v>19000</v>
      </c>
      <c r="F134" s="24">
        <v>19000</v>
      </c>
      <c r="G134" s="24">
        <v>28000</v>
      </c>
      <c r="H134" s="24">
        <v>10000</v>
      </c>
      <c r="I134" s="24">
        <v>19000</v>
      </c>
      <c r="J134" s="24">
        <v>19000</v>
      </c>
      <c r="K134" s="24">
        <v>19000</v>
      </c>
      <c r="L134" s="24">
        <v>19000</v>
      </c>
      <c r="M134" s="24">
        <v>19000</v>
      </c>
      <c r="N134" s="24">
        <v>19000</v>
      </c>
      <c r="O134" s="24">
        <v>19000</v>
      </c>
      <c r="P134" s="48">
        <f t="shared" si="26"/>
        <v>226977</v>
      </c>
    </row>
    <row r="135" spans="1:16" ht="14.25" customHeight="1" x14ac:dyDescent="0.25">
      <c r="A135" s="157" t="s">
        <v>105</v>
      </c>
      <c r="B135" s="151" t="s">
        <v>106</v>
      </c>
      <c r="C135" s="11" t="s">
        <v>28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48">
        <f t="shared" si="26"/>
        <v>0</v>
      </c>
    </row>
    <row r="136" spans="1:16" ht="14.25" customHeight="1" x14ac:dyDescent="0.25">
      <c r="A136" s="124"/>
      <c r="B136" s="124"/>
      <c r="C136" s="11" t="s">
        <v>29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48">
        <f t="shared" si="26"/>
        <v>0</v>
      </c>
    </row>
    <row r="137" spans="1:16" ht="14.25" customHeight="1" x14ac:dyDescent="0.25">
      <c r="A137" s="125"/>
      <c r="B137" s="125"/>
      <c r="C137" s="11" t="s">
        <v>30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48">
        <f t="shared" si="26"/>
        <v>0</v>
      </c>
    </row>
    <row r="138" spans="1:16" ht="14.25" customHeight="1" x14ac:dyDescent="0.25">
      <c r="A138" s="157" t="s">
        <v>107</v>
      </c>
      <c r="B138" s="151" t="s">
        <v>108</v>
      </c>
      <c r="C138" s="11" t="s">
        <v>28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48">
        <f t="shared" si="26"/>
        <v>0</v>
      </c>
    </row>
    <row r="139" spans="1:16" ht="14.25" customHeight="1" x14ac:dyDescent="0.25">
      <c r="A139" s="124"/>
      <c r="B139" s="124"/>
      <c r="C139" s="11" t="s">
        <v>29</v>
      </c>
      <c r="D139" s="24">
        <v>11565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48">
        <f t="shared" si="26"/>
        <v>11565</v>
      </c>
    </row>
    <row r="140" spans="1:16" ht="14.25" customHeight="1" x14ac:dyDescent="0.25">
      <c r="A140" s="125"/>
      <c r="B140" s="125"/>
      <c r="C140" s="11" t="s">
        <v>30</v>
      </c>
      <c r="D140" s="24">
        <v>11565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48">
        <f t="shared" si="26"/>
        <v>11565</v>
      </c>
    </row>
    <row r="141" spans="1:16" ht="14.25" customHeight="1" x14ac:dyDescent="0.25">
      <c r="A141" s="157" t="s">
        <v>109</v>
      </c>
      <c r="B141" s="151" t="s">
        <v>110</v>
      </c>
      <c r="C141" s="11" t="s">
        <v>28</v>
      </c>
      <c r="D141" s="24">
        <v>5000</v>
      </c>
      <c r="E141" s="24">
        <v>18000</v>
      </c>
      <c r="F141" s="24">
        <v>18000</v>
      </c>
      <c r="G141" s="24">
        <v>31000</v>
      </c>
      <c r="H141" s="24">
        <v>16000</v>
      </c>
      <c r="I141" s="24">
        <v>18000</v>
      </c>
      <c r="J141" s="24">
        <v>18000</v>
      </c>
      <c r="K141" s="24">
        <v>18000</v>
      </c>
      <c r="L141" s="24">
        <v>18000</v>
      </c>
      <c r="M141" s="24">
        <v>18000</v>
      </c>
      <c r="N141" s="24">
        <v>18000</v>
      </c>
      <c r="O141" s="24">
        <v>18000</v>
      </c>
      <c r="P141" s="48">
        <f t="shared" si="26"/>
        <v>214000</v>
      </c>
    </row>
    <row r="142" spans="1:16" ht="14.25" customHeight="1" x14ac:dyDescent="0.25">
      <c r="A142" s="124"/>
      <c r="B142" s="124"/>
      <c r="C142" s="11" t="s">
        <v>29</v>
      </c>
      <c r="D142" s="24">
        <v>7000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48">
        <f t="shared" si="26"/>
        <v>7000</v>
      </c>
    </row>
    <row r="143" spans="1:16" ht="14.25" customHeight="1" x14ac:dyDescent="0.25">
      <c r="A143" s="125"/>
      <c r="B143" s="125"/>
      <c r="C143" s="11" t="s">
        <v>30</v>
      </c>
      <c r="D143" s="24">
        <v>19516</v>
      </c>
      <c r="E143" s="24">
        <v>20000</v>
      </c>
      <c r="F143" s="24">
        <v>20000</v>
      </c>
      <c r="G143" s="24">
        <v>20000</v>
      </c>
      <c r="H143" s="24">
        <v>20000</v>
      </c>
      <c r="I143" s="24">
        <v>20000</v>
      </c>
      <c r="J143" s="24">
        <v>20000</v>
      </c>
      <c r="K143" s="24">
        <v>20000</v>
      </c>
      <c r="L143" s="24">
        <v>20000</v>
      </c>
      <c r="M143" s="24">
        <v>20000</v>
      </c>
      <c r="N143" s="24">
        <v>20000</v>
      </c>
      <c r="O143" s="24">
        <v>20000</v>
      </c>
      <c r="P143" s="48">
        <f t="shared" si="26"/>
        <v>239516</v>
      </c>
    </row>
    <row r="144" spans="1:16" ht="14.25" customHeight="1" x14ac:dyDescent="0.25">
      <c r="A144" s="157" t="s">
        <v>111</v>
      </c>
      <c r="B144" s="151" t="s">
        <v>112</v>
      </c>
      <c r="C144" s="11" t="s">
        <v>28</v>
      </c>
      <c r="D144" s="24">
        <v>3000</v>
      </c>
      <c r="E144" s="24">
        <v>15000</v>
      </c>
      <c r="F144" s="24">
        <v>15000</v>
      </c>
      <c r="G144" s="24">
        <v>27000</v>
      </c>
      <c r="H144" s="24">
        <v>3000</v>
      </c>
      <c r="I144" s="24">
        <v>15000</v>
      </c>
      <c r="J144" s="24">
        <v>15000</v>
      </c>
      <c r="K144" s="24">
        <v>15000</v>
      </c>
      <c r="L144" s="24">
        <v>15000</v>
      </c>
      <c r="M144" s="24">
        <v>15000</v>
      </c>
      <c r="N144" s="24">
        <v>15000</v>
      </c>
      <c r="O144" s="24">
        <v>15000</v>
      </c>
      <c r="P144" s="48">
        <f t="shared" si="26"/>
        <v>168000</v>
      </c>
    </row>
    <row r="145" spans="1:16" ht="14.25" customHeight="1" x14ac:dyDescent="0.25">
      <c r="A145" s="124"/>
      <c r="B145" s="124"/>
      <c r="C145" s="11" t="s">
        <v>29</v>
      </c>
      <c r="D145" s="24">
        <v>5000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48">
        <f t="shared" si="26"/>
        <v>5000</v>
      </c>
    </row>
    <row r="146" spans="1:16" ht="14.25" customHeight="1" x14ac:dyDescent="0.25">
      <c r="A146" s="125"/>
      <c r="B146" s="125"/>
      <c r="C146" s="11" t="s">
        <v>30</v>
      </c>
      <c r="D146" s="24">
        <v>12857</v>
      </c>
      <c r="E146" s="24">
        <v>15000</v>
      </c>
      <c r="F146" s="24">
        <v>15000</v>
      </c>
      <c r="G146" s="24">
        <v>27000</v>
      </c>
      <c r="H146" s="24">
        <v>3000</v>
      </c>
      <c r="I146" s="24">
        <v>15000</v>
      </c>
      <c r="J146" s="24">
        <v>15000</v>
      </c>
      <c r="K146" s="24">
        <v>15000</v>
      </c>
      <c r="L146" s="24">
        <v>15000</v>
      </c>
      <c r="M146" s="24">
        <v>15000</v>
      </c>
      <c r="N146" s="24">
        <v>15000</v>
      </c>
      <c r="O146" s="24">
        <v>15000</v>
      </c>
      <c r="P146" s="48">
        <f t="shared" si="26"/>
        <v>177857</v>
      </c>
    </row>
    <row r="147" spans="1:16" ht="14.25" customHeight="1" x14ac:dyDescent="0.25">
      <c r="A147" s="157" t="s">
        <v>113</v>
      </c>
      <c r="B147" s="151" t="s">
        <v>114</v>
      </c>
      <c r="C147" s="11" t="s">
        <v>28</v>
      </c>
      <c r="D147" s="24">
        <v>5000</v>
      </c>
      <c r="E147" s="24">
        <v>22000</v>
      </c>
      <c r="F147" s="24">
        <v>22000</v>
      </c>
      <c r="G147" s="24">
        <v>22000</v>
      </c>
      <c r="H147" s="24">
        <v>22000</v>
      </c>
      <c r="I147" s="24">
        <v>22000</v>
      </c>
      <c r="J147" s="24">
        <v>22000</v>
      </c>
      <c r="K147" s="24">
        <v>22000</v>
      </c>
      <c r="L147" s="24">
        <v>22000</v>
      </c>
      <c r="M147" s="24">
        <v>22000</v>
      </c>
      <c r="N147" s="24">
        <v>22000</v>
      </c>
      <c r="O147" s="24">
        <v>22000</v>
      </c>
      <c r="P147" s="48">
        <f t="shared" si="26"/>
        <v>247000</v>
      </c>
    </row>
    <row r="148" spans="1:16" ht="14.25" customHeight="1" x14ac:dyDescent="0.25">
      <c r="A148" s="124"/>
      <c r="B148" s="124"/>
      <c r="C148" s="11" t="s">
        <v>29</v>
      </c>
      <c r="D148" s="24">
        <v>5000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48">
        <f t="shared" si="26"/>
        <v>5000</v>
      </c>
    </row>
    <row r="149" spans="1:16" ht="14.25" customHeight="1" x14ac:dyDescent="0.25">
      <c r="A149" s="125"/>
      <c r="B149" s="125"/>
      <c r="C149" s="11" t="s">
        <v>30</v>
      </c>
      <c r="D149" s="24">
        <v>11214</v>
      </c>
      <c r="E149" s="24">
        <v>22000</v>
      </c>
      <c r="F149" s="24">
        <v>22000</v>
      </c>
      <c r="G149" s="24">
        <v>22000</v>
      </c>
      <c r="H149" s="24">
        <v>22000</v>
      </c>
      <c r="I149" s="24">
        <v>22000</v>
      </c>
      <c r="J149" s="24">
        <v>22000</v>
      </c>
      <c r="K149" s="24">
        <v>22000</v>
      </c>
      <c r="L149" s="24">
        <v>22000</v>
      </c>
      <c r="M149" s="24">
        <v>22000</v>
      </c>
      <c r="N149" s="24">
        <v>22000</v>
      </c>
      <c r="O149" s="24">
        <v>22000</v>
      </c>
      <c r="P149" s="48">
        <f t="shared" si="26"/>
        <v>253214</v>
      </c>
    </row>
    <row r="150" spans="1:16" ht="14.25" customHeight="1" x14ac:dyDescent="0.25">
      <c r="A150" s="157" t="s">
        <v>115</v>
      </c>
      <c r="B150" s="151" t="s">
        <v>116</v>
      </c>
      <c r="C150" s="11" t="s">
        <v>28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8">
        <f t="shared" si="26"/>
        <v>0</v>
      </c>
    </row>
    <row r="151" spans="1:16" ht="14.25" customHeight="1" x14ac:dyDescent="0.25">
      <c r="A151" s="124"/>
      <c r="B151" s="124"/>
      <c r="C151" s="11" t="s">
        <v>29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48">
        <f t="shared" si="26"/>
        <v>0</v>
      </c>
    </row>
    <row r="152" spans="1:16" ht="14.25" customHeight="1" x14ac:dyDescent="0.25">
      <c r="A152" s="125"/>
      <c r="B152" s="125"/>
      <c r="C152" s="11" t="s">
        <v>30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48">
        <f t="shared" si="26"/>
        <v>0</v>
      </c>
    </row>
    <row r="153" spans="1:16" ht="14.25" customHeight="1" x14ac:dyDescent="0.25">
      <c r="A153" s="157" t="s">
        <v>117</v>
      </c>
      <c r="B153" s="151" t="s">
        <v>118</v>
      </c>
      <c r="C153" s="11" t="s">
        <v>28</v>
      </c>
      <c r="D153" s="24">
        <v>5000</v>
      </c>
      <c r="E153" s="24">
        <v>30000</v>
      </c>
      <c r="F153" s="24">
        <v>30000</v>
      </c>
      <c r="G153" s="24">
        <v>55000</v>
      </c>
      <c r="H153" s="24">
        <v>5000</v>
      </c>
      <c r="I153" s="24">
        <v>30000</v>
      </c>
      <c r="J153" s="24">
        <v>30000</v>
      </c>
      <c r="K153" s="24">
        <v>30000</v>
      </c>
      <c r="L153" s="24">
        <v>30000</v>
      </c>
      <c r="M153" s="24">
        <v>30000</v>
      </c>
      <c r="N153" s="24">
        <v>30000</v>
      </c>
      <c r="O153" s="24">
        <v>30000</v>
      </c>
      <c r="P153" s="48">
        <f t="shared" si="26"/>
        <v>335000</v>
      </c>
    </row>
    <row r="154" spans="1:16" ht="14.25" customHeight="1" x14ac:dyDescent="0.25">
      <c r="A154" s="124"/>
      <c r="B154" s="124"/>
      <c r="C154" s="11" t="s">
        <v>29</v>
      </c>
      <c r="D154" s="24">
        <v>5000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48">
        <f t="shared" si="26"/>
        <v>5000</v>
      </c>
    </row>
    <row r="155" spans="1:16" ht="14.25" customHeight="1" x14ac:dyDescent="0.25">
      <c r="A155" s="125"/>
      <c r="B155" s="125"/>
      <c r="C155" s="11" t="s">
        <v>30</v>
      </c>
      <c r="D155" s="24">
        <v>30452</v>
      </c>
      <c r="E155" s="24">
        <v>30000</v>
      </c>
      <c r="F155" s="24">
        <v>30000</v>
      </c>
      <c r="G155" s="24">
        <v>55000</v>
      </c>
      <c r="H155" s="24">
        <v>5000</v>
      </c>
      <c r="I155" s="24">
        <v>30000</v>
      </c>
      <c r="J155" s="24">
        <v>30000</v>
      </c>
      <c r="K155" s="24">
        <v>30000</v>
      </c>
      <c r="L155" s="24">
        <v>30000</v>
      </c>
      <c r="M155" s="24">
        <v>30000</v>
      </c>
      <c r="N155" s="24">
        <v>30000</v>
      </c>
      <c r="O155" s="24">
        <v>30000</v>
      </c>
      <c r="P155" s="48">
        <f t="shared" si="26"/>
        <v>360452</v>
      </c>
    </row>
    <row r="156" spans="1:16" ht="14.25" customHeight="1" x14ac:dyDescent="0.25">
      <c r="A156" s="157" t="s">
        <v>119</v>
      </c>
      <c r="B156" s="151" t="s">
        <v>120</v>
      </c>
      <c r="C156" s="11" t="s">
        <v>28</v>
      </c>
      <c r="D156" s="24">
        <v>5000</v>
      </c>
      <c r="E156" s="24">
        <v>15000</v>
      </c>
      <c r="F156" s="24">
        <v>15000</v>
      </c>
      <c r="G156" s="24">
        <v>25000</v>
      </c>
      <c r="H156" s="24">
        <v>5000</v>
      </c>
      <c r="I156" s="24">
        <v>15000</v>
      </c>
      <c r="J156" s="24">
        <v>15000</v>
      </c>
      <c r="K156" s="24">
        <v>15000</v>
      </c>
      <c r="L156" s="24">
        <v>15000</v>
      </c>
      <c r="M156" s="24">
        <v>15000</v>
      </c>
      <c r="N156" s="24">
        <v>15000</v>
      </c>
      <c r="O156" s="24">
        <v>15000</v>
      </c>
      <c r="P156" s="48">
        <f t="shared" si="26"/>
        <v>170000</v>
      </c>
    </row>
    <row r="157" spans="1:16" ht="14.25" customHeight="1" x14ac:dyDescent="0.25">
      <c r="A157" s="124"/>
      <c r="B157" s="124"/>
      <c r="C157" s="11" t="s">
        <v>29</v>
      </c>
      <c r="D157" s="24">
        <v>5000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48">
        <f t="shared" si="26"/>
        <v>5000</v>
      </c>
    </row>
    <row r="158" spans="1:16" ht="14.25" customHeight="1" x14ac:dyDescent="0.25">
      <c r="A158" s="125"/>
      <c r="B158" s="125"/>
      <c r="C158" s="11" t="s">
        <v>30</v>
      </c>
      <c r="D158" s="24">
        <v>12429</v>
      </c>
      <c r="E158" s="24">
        <v>15000</v>
      </c>
      <c r="F158" s="24">
        <v>15000</v>
      </c>
      <c r="G158" s="24">
        <v>25000</v>
      </c>
      <c r="H158" s="24">
        <v>5000</v>
      </c>
      <c r="I158" s="24">
        <v>15000</v>
      </c>
      <c r="J158" s="24">
        <v>15000</v>
      </c>
      <c r="K158" s="24">
        <v>15000</v>
      </c>
      <c r="L158" s="24">
        <v>15000</v>
      </c>
      <c r="M158" s="24">
        <v>15000</v>
      </c>
      <c r="N158" s="24">
        <v>15000</v>
      </c>
      <c r="O158" s="24">
        <v>15000</v>
      </c>
      <c r="P158" s="48">
        <f t="shared" si="26"/>
        <v>177429</v>
      </c>
    </row>
    <row r="159" spans="1:16" ht="14.25" customHeight="1" x14ac:dyDescent="0.25">
      <c r="A159" s="157" t="s">
        <v>121</v>
      </c>
      <c r="B159" s="151" t="s">
        <v>120</v>
      </c>
      <c r="C159" s="11" t="s">
        <v>28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48">
        <f t="shared" si="26"/>
        <v>0</v>
      </c>
    </row>
    <row r="160" spans="1:16" ht="14.25" customHeight="1" x14ac:dyDescent="0.25">
      <c r="A160" s="124"/>
      <c r="B160" s="124"/>
      <c r="C160" s="11" t="s">
        <v>29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48">
        <f t="shared" si="26"/>
        <v>0</v>
      </c>
    </row>
    <row r="161" spans="1:16" ht="14.25" customHeight="1" x14ac:dyDescent="0.25">
      <c r="A161" s="125"/>
      <c r="B161" s="125"/>
      <c r="C161" s="11" t="s">
        <v>30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48">
        <f t="shared" si="26"/>
        <v>0</v>
      </c>
    </row>
    <row r="162" spans="1:16" ht="14.25" customHeight="1" x14ac:dyDescent="0.25">
      <c r="A162" s="157" t="s">
        <v>122</v>
      </c>
      <c r="B162" s="151" t="s">
        <v>123</v>
      </c>
      <c r="C162" s="11" t="s">
        <v>28</v>
      </c>
      <c r="D162" s="24">
        <v>7500</v>
      </c>
      <c r="E162" s="24">
        <v>16000</v>
      </c>
      <c r="F162" s="24">
        <v>16000</v>
      </c>
      <c r="G162" s="24">
        <v>24500</v>
      </c>
      <c r="H162" s="24">
        <v>7500</v>
      </c>
      <c r="I162" s="24">
        <v>16000</v>
      </c>
      <c r="J162" s="24">
        <v>16000</v>
      </c>
      <c r="K162" s="24">
        <v>16000</v>
      </c>
      <c r="L162" s="24">
        <v>16000</v>
      </c>
      <c r="M162" s="24">
        <v>16000</v>
      </c>
      <c r="N162" s="24">
        <v>16000</v>
      </c>
      <c r="O162" s="24">
        <v>16000</v>
      </c>
      <c r="P162" s="48">
        <f t="shared" si="26"/>
        <v>183500</v>
      </c>
    </row>
    <row r="163" spans="1:16" ht="14.25" customHeight="1" x14ac:dyDescent="0.25">
      <c r="A163" s="124"/>
      <c r="B163" s="124"/>
      <c r="C163" s="11" t="s">
        <v>29</v>
      </c>
      <c r="D163" s="24">
        <v>7500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48">
        <f t="shared" si="26"/>
        <v>7500</v>
      </c>
    </row>
    <row r="164" spans="1:16" ht="14.25" customHeight="1" x14ac:dyDescent="0.25">
      <c r="A164" s="125"/>
      <c r="B164" s="125"/>
      <c r="C164" s="11" t="s">
        <v>30</v>
      </c>
      <c r="D164" s="24">
        <v>13603</v>
      </c>
      <c r="E164" s="24">
        <v>16000</v>
      </c>
      <c r="F164" s="24">
        <v>16000</v>
      </c>
      <c r="G164" s="24">
        <v>24500</v>
      </c>
      <c r="H164" s="24">
        <v>7500</v>
      </c>
      <c r="I164" s="24">
        <v>16000</v>
      </c>
      <c r="J164" s="24">
        <v>16000</v>
      </c>
      <c r="K164" s="24">
        <v>16000</v>
      </c>
      <c r="L164" s="24">
        <v>16000</v>
      </c>
      <c r="M164" s="24">
        <v>16000</v>
      </c>
      <c r="N164" s="24">
        <v>16000</v>
      </c>
      <c r="O164" s="24">
        <v>16000</v>
      </c>
      <c r="P164" s="48">
        <f t="shared" si="26"/>
        <v>189603</v>
      </c>
    </row>
    <row r="165" spans="1:16" ht="14.25" customHeight="1" x14ac:dyDescent="0.25">
      <c r="A165" s="157" t="s">
        <v>124</v>
      </c>
      <c r="B165" s="151" t="s">
        <v>125</v>
      </c>
      <c r="C165" s="11" t="s">
        <v>28</v>
      </c>
      <c r="D165" s="24">
        <v>7500</v>
      </c>
      <c r="E165" s="24">
        <v>15000</v>
      </c>
      <c r="F165" s="24">
        <v>15000</v>
      </c>
      <c r="G165" s="24">
        <v>22500</v>
      </c>
      <c r="H165" s="24">
        <v>7500</v>
      </c>
      <c r="I165" s="24">
        <v>15000</v>
      </c>
      <c r="J165" s="24">
        <v>15000</v>
      </c>
      <c r="K165" s="24">
        <v>15000</v>
      </c>
      <c r="L165" s="24">
        <v>15000</v>
      </c>
      <c r="M165" s="24">
        <v>15000</v>
      </c>
      <c r="N165" s="24">
        <v>15000</v>
      </c>
      <c r="O165" s="24">
        <v>15000</v>
      </c>
      <c r="P165" s="48">
        <f t="shared" si="26"/>
        <v>172500</v>
      </c>
    </row>
    <row r="166" spans="1:16" ht="14.25" customHeight="1" x14ac:dyDescent="0.25">
      <c r="A166" s="124"/>
      <c r="B166" s="124"/>
      <c r="C166" s="11" t="s">
        <v>29</v>
      </c>
      <c r="D166" s="24">
        <v>3000</v>
      </c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48">
        <f t="shared" si="26"/>
        <v>3000</v>
      </c>
    </row>
    <row r="167" spans="1:16" ht="14.25" customHeight="1" x14ac:dyDescent="0.25">
      <c r="A167" s="125"/>
      <c r="B167" s="125"/>
      <c r="C167" s="11" t="s">
        <v>30</v>
      </c>
      <c r="D167" s="24">
        <v>19856</v>
      </c>
      <c r="E167" s="24">
        <v>15000</v>
      </c>
      <c r="F167" s="24">
        <v>15000</v>
      </c>
      <c r="G167" s="24">
        <v>22500</v>
      </c>
      <c r="H167" s="24">
        <v>7500</v>
      </c>
      <c r="I167" s="24">
        <v>15000</v>
      </c>
      <c r="J167" s="24">
        <v>15000</v>
      </c>
      <c r="K167" s="24">
        <v>15000</v>
      </c>
      <c r="L167" s="24">
        <v>15000</v>
      </c>
      <c r="M167" s="24">
        <v>15000</v>
      </c>
      <c r="N167" s="24">
        <v>15000</v>
      </c>
      <c r="O167" s="24">
        <v>15000</v>
      </c>
      <c r="P167" s="48">
        <f t="shared" si="26"/>
        <v>184856</v>
      </c>
    </row>
    <row r="168" spans="1:16" ht="14.25" customHeight="1" x14ac:dyDescent="0.25">
      <c r="A168" s="157" t="s">
        <v>126</v>
      </c>
      <c r="B168" s="151" t="s">
        <v>127</v>
      </c>
      <c r="C168" s="11" t="s">
        <v>28</v>
      </c>
      <c r="D168" s="24">
        <v>5000</v>
      </c>
      <c r="E168" s="24">
        <v>8000</v>
      </c>
      <c r="F168" s="24">
        <v>8000</v>
      </c>
      <c r="G168" s="24">
        <v>8000</v>
      </c>
      <c r="H168" s="24">
        <v>8000</v>
      </c>
      <c r="I168" s="24">
        <v>8000</v>
      </c>
      <c r="J168" s="24">
        <v>8000</v>
      </c>
      <c r="K168" s="24">
        <v>8000</v>
      </c>
      <c r="L168" s="24">
        <v>8000</v>
      </c>
      <c r="M168" s="24">
        <v>8000</v>
      </c>
      <c r="N168" s="24">
        <v>8000</v>
      </c>
      <c r="O168" s="24">
        <v>8000</v>
      </c>
      <c r="P168" s="48">
        <f t="shared" si="26"/>
        <v>93000</v>
      </c>
    </row>
    <row r="169" spans="1:16" ht="14.25" customHeight="1" x14ac:dyDescent="0.25">
      <c r="A169" s="124"/>
      <c r="B169" s="124"/>
      <c r="C169" s="11" t="s">
        <v>29</v>
      </c>
      <c r="D169" s="24">
        <v>3000</v>
      </c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48">
        <f t="shared" ref="P169:P232" si="38">SUM(D169:O169)</f>
        <v>3000</v>
      </c>
    </row>
    <row r="170" spans="1:16" ht="14.25" customHeight="1" x14ac:dyDescent="0.25">
      <c r="A170" s="125"/>
      <c r="B170" s="125"/>
      <c r="C170" s="11" t="s">
        <v>30</v>
      </c>
      <c r="D170" s="24">
        <v>3000</v>
      </c>
      <c r="E170" s="24">
        <v>8000</v>
      </c>
      <c r="F170" s="24">
        <v>8000</v>
      </c>
      <c r="G170" s="24">
        <v>8000</v>
      </c>
      <c r="H170" s="24">
        <v>8000</v>
      </c>
      <c r="I170" s="24">
        <v>8000</v>
      </c>
      <c r="J170" s="24">
        <v>8000</v>
      </c>
      <c r="K170" s="24">
        <v>8000</v>
      </c>
      <c r="L170" s="24">
        <v>8000</v>
      </c>
      <c r="M170" s="24">
        <v>8000</v>
      </c>
      <c r="N170" s="24">
        <v>8000</v>
      </c>
      <c r="O170" s="24">
        <v>8000</v>
      </c>
      <c r="P170" s="48">
        <f t="shared" si="38"/>
        <v>91000</v>
      </c>
    </row>
    <row r="171" spans="1:16" ht="14.25" customHeight="1" x14ac:dyDescent="0.25">
      <c r="A171" s="157" t="s">
        <v>128</v>
      </c>
      <c r="B171" s="151" t="s">
        <v>129</v>
      </c>
      <c r="C171" s="11" t="s">
        <v>28</v>
      </c>
      <c r="D171" s="24">
        <v>3000</v>
      </c>
      <c r="E171" s="24">
        <v>5000</v>
      </c>
      <c r="F171" s="24">
        <v>5000</v>
      </c>
      <c r="G171" s="24">
        <v>5000</v>
      </c>
      <c r="H171" s="24">
        <v>5000</v>
      </c>
      <c r="I171" s="24">
        <v>5000</v>
      </c>
      <c r="J171" s="24">
        <v>5000</v>
      </c>
      <c r="K171" s="24">
        <v>5000</v>
      </c>
      <c r="L171" s="24">
        <v>5000</v>
      </c>
      <c r="M171" s="24">
        <v>5000</v>
      </c>
      <c r="N171" s="24">
        <v>5000</v>
      </c>
      <c r="O171" s="24">
        <v>5000</v>
      </c>
      <c r="P171" s="48">
        <f t="shared" si="38"/>
        <v>58000</v>
      </c>
    </row>
    <row r="172" spans="1:16" ht="14.25" customHeight="1" x14ac:dyDescent="0.25">
      <c r="A172" s="124"/>
      <c r="B172" s="124"/>
      <c r="C172" s="11" t="s">
        <v>29</v>
      </c>
      <c r="D172" s="24">
        <v>3000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48">
        <f t="shared" si="38"/>
        <v>3000</v>
      </c>
    </row>
    <row r="173" spans="1:16" ht="14.25" customHeight="1" x14ac:dyDescent="0.25">
      <c r="A173" s="125"/>
      <c r="B173" s="125"/>
      <c r="C173" s="11" t="s">
        <v>30</v>
      </c>
      <c r="D173" s="24">
        <v>3000</v>
      </c>
      <c r="E173" s="24">
        <v>5000</v>
      </c>
      <c r="F173" s="24">
        <v>5000</v>
      </c>
      <c r="G173" s="24">
        <v>5000</v>
      </c>
      <c r="H173" s="24">
        <v>5000</v>
      </c>
      <c r="I173" s="24">
        <v>5000</v>
      </c>
      <c r="J173" s="24">
        <v>5000</v>
      </c>
      <c r="K173" s="24">
        <v>5000</v>
      </c>
      <c r="L173" s="24">
        <v>5000</v>
      </c>
      <c r="M173" s="24">
        <v>5000</v>
      </c>
      <c r="N173" s="24">
        <v>5000</v>
      </c>
      <c r="O173" s="24">
        <v>5000</v>
      </c>
      <c r="P173" s="48">
        <f t="shared" si="38"/>
        <v>58000</v>
      </c>
    </row>
    <row r="174" spans="1:16" ht="14.25" customHeight="1" x14ac:dyDescent="0.25">
      <c r="A174" s="157" t="s">
        <v>130</v>
      </c>
      <c r="B174" s="151" t="s">
        <v>131</v>
      </c>
      <c r="C174" s="11" t="s">
        <v>28</v>
      </c>
      <c r="D174" s="24"/>
      <c r="E174" s="24">
        <v>15000</v>
      </c>
      <c r="F174" s="24">
        <v>15000</v>
      </c>
      <c r="G174" s="24">
        <v>15000</v>
      </c>
      <c r="H174" s="24">
        <v>15000</v>
      </c>
      <c r="I174" s="24">
        <v>15000</v>
      </c>
      <c r="J174" s="24">
        <v>15000</v>
      </c>
      <c r="K174" s="24">
        <v>15000</v>
      </c>
      <c r="L174" s="24">
        <v>15000</v>
      </c>
      <c r="M174" s="24">
        <v>15000</v>
      </c>
      <c r="N174" s="24">
        <v>15000</v>
      </c>
      <c r="O174" s="24">
        <v>15000</v>
      </c>
      <c r="P174" s="48">
        <f t="shared" si="38"/>
        <v>165000</v>
      </c>
    </row>
    <row r="175" spans="1:16" ht="14.25" customHeight="1" x14ac:dyDescent="0.25">
      <c r="A175" s="124"/>
      <c r="B175" s="124"/>
      <c r="C175" s="11" t="s">
        <v>29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48">
        <f t="shared" si="38"/>
        <v>0</v>
      </c>
    </row>
    <row r="176" spans="1:16" ht="14.25" customHeight="1" x14ac:dyDescent="0.25">
      <c r="A176" s="125"/>
      <c r="B176" s="125"/>
      <c r="C176" s="11" t="s">
        <v>30</v>
      </c>
      <c r="D176" s="24">
        <v>10002</v>
      </c>
      <c r="E176" s="24">
        <v>15000</v>
      </c>
      <c r="F176" s="24">
        <v>15000</v>
      </c>
      <c r="G176" s="24">
        <v>15000</v>
      </c>
      <c r="H176" s="24">
        <v>15000</v>
      </c>
      <c r="I176" s="24">
        <v>15000</v>
      </c>
      <c r="J176" s="24">
        <v>15000</v>
      </c>
      <c r="K176" s="24">
        <v>15000</v>
      </c>
      <c r="L176" s="24">
        <v>15000</v>
      </c>
      <c r="M176" s="24">
        <v>15000</v>
      </c>
      <c r="N176" s="24">
        <v>15000</v>
      </c>
      <c r="O176" s="24">
        <v>15000</v>
      </c>
      <c r="P176" s="48">
        <f t="shared" si="38"/>
        <v>175002</v>
      </c>
    </row>
    <row r="177" spans="1:16" ht="14.25" customHeight="1" x14ac:dyDescent="0.25">
      <c r="A177" s="128" t="s">
        <v>132</v>
      </c>
      <c r="B177" s="123" t="s">
        <v>133</v>
      </c>
      <c r="C177" s="49" t="s">
        <v>28</v>
      </c>
      <c r="D177" s="47">
        <v>50000</v>
      </c>
      <c r="E177" s="47">
        <v>170000</v>
      </c>
      <c r="F177" s="47">
        <v>170000</v>
      </c>
      <c r="G177" s="47">
        <v>170000</v>
      </c>
      <c r="H177" s="47">
        <v>170000</v>
      </c>
      <c r="I177" s="47">
        <v>170000</v>
      </c>
      <c r="J177" s="47">
        <v>170000</v>
      </c>
      <c r="K177" s="47">
        <v>170000</v>
      </c>
      <c r="L177" s="47">
        <v>170000</v>
      </c>
      <c r="M177" s="47">
        <v>500000</v>
      </c>
      <c r="N177" s="47"/>
      <c r="O177" s="47"/>
      <c r="P177" s="28">
        <f t="shared" si="38"/>
        <v>1910000</v>
      </c>
    </row>
    <row r="178" spans="1:16" ht="14.25" customHeight="1" x14ac:dyDescent="0.25">
      <c r="A178" s="124"/>
      <c r="B178" s="124"/>
      <c r="C178" s="49" t="s">
        <v>29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28">
        <f t="shared" si="38"/>
        <v>0</v>
      </c>
    </row>
    <row r="179" spans="1:16" ht="14.25" customHeight="1" x14ac:dyDescent="0.25">
      <c r="A179" s="125"/>
      <c r="B179" s="125"/>
      <c r="C179" s="49" t="s">
        <v>30</v>
      </c>
      <c r="D179" s="47">
        <v>36469</v>
      </c>
      <c r="E179" s="47">
        <v>100000</v>
      </c>
      <c r="F179" s="47">
        <v>170000</v>
      </c>
      <c r="G179" s="47">
        <v>170000</v>
      </c>
      <c r="H179" s="47">
        <v>170000</v>
      </c>
      <c r="I179" s="47">
        <v>170000</v>
      </c>
      <c r="J179" s="47">
        <v>170000</v>
      </c>
      <c r="K179" s="47">
        <v>170000</v>
      </c>
      <c r="L179" s="47">
        <v>170000</v>
      </c>
      <c r="M179" s="47">
        <v>500000</v>
      </c>
      <c r="N179" s="47"/>
      <c r="O179" s="47"/>
      <c r="P179" s="28">
        <f t="shared" si="38"/>
        <v>1826469</v>
      </c>
    </row>
    <row r="180" spans="1:16" ht="14.25" customHeight="1" x14ac:dyDescent="0.25">
      <c r="A180" s="128" t="s">
        <v>134</v>
      </c>
      <c r="B180" s="123" t="s">
        <v>135</v>
      </c>
      <c r="C180" s="11" t="s">
        <v>28</v>
      </c>
      <c r="D180" s="47"/>
      <c r="E180" s="47">
        <v>40000</v>
      </c>
      <c r="F180" s="47">
        <v>40000</v>
      </c>
      <c r="G180" s="47">
        <v>40000</v>
      </c>
      <c r="H180" s="47">
        <v>40000</v>
      </c>
      <c r="I180" s="47">
        <v>40000</v>
      </c>
      <c r="J180" s="47">
        <v>40000</v>
      </c>
      <c r="K180" s="47">
        <v>40000</v>
      </c>
      <c r="L180" s="47">
        <v>40000</v>
      </c>
      <c r="M180" s="47">
        <v>150000</v>
      </c>
      <c r="N180" s="47"/>
      <c r="O180" s="47"/>
      <c r="P180" s="28">
        <f t="shared" si="38"/>
        <v>470000</v>
      </c>
    </row>
    <row r="181" spans="1:16" ht="14.25" customHeight="1" x14ac:dyDescent="0.25">
      <c r="A181" s="124"/>
      <c r="B181" s="124"/>
      <c r="C181" s="11" t="s">
        <v>29</v>
      </c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28">
        <f t="shared" si="38"/>
        <v>0</v>
      </c>
    </row>
    <row r="182" spans="1:16" ht="14.25" customHeight="1" x14ac:dyDescent="0.25">
      <c r="A182" s="125"/>
      <c r="B182" s="125"/>
      <c r="C182" s="11" t="s">
        <v>30</v>
      </c>
      <c r="D182" s="47"/>
      <c r="E182" s="47">
        <v>40000</v>
      </c>
      <c r="F182" s="47">
        <v>40000</v>
      </c>
      <c r="G182" s="47">
        <v>40000</v>
      </c>
      <c r="H182" s="47">
        <v>40000</v>
      </c>
      <c r="I182" s="47">
        <v>40000</v>
      </c>
      <c r="J182" s="47">
        <v>40000</v>
      </c>
      <c r="K182" s="47">
        <v>40000</v>
      </c>
      <c r="L182" s="47">
        <v>40000</v>
      </c>
      <c r="M182" s="47">
        <v>150000</v>
      </c>
      <c r="N182" s="47"/>
      <c r="O182" s="47"/>
      <c r="P182" s="28">
        <f t="shared" si="38"/>
        <v>470000</v>
      </c>
    </row>
    <row r="183" spans="1:16" ht="14.25" customHeight="1" x14ac:dyDescent="0.25">
      <c r="A183" s="128" t="s">
        <v>136</v>
      </c>
      <c r="B183" s="123" t="s">
        <v>137</v>
      </c>
      <c r="C183" s="11" t="s">
        <v>28</v>
      </c>
      <c r="D183" s="47">
        <v>50000</v>
      </c>
      <c r="E183" s="47">
        <v>150000</v>
      </c>
      <c r="F183" s="47">
        <v>150000</v>
      </c>
      <c r="G183" s="47">
        <v>150000</v>
      </c>
      <c r="H183" s="47">
        <v>150000</v>
      </c>
      <c r="I183" s="47">
        <v>150000</v>
      </c>
      <c r="J183" s="47">
        <v>150000</v>
      </c>
      <c r="K183" s="47">
        <v>150000</v>
      </c>
      <c r="L183" s="47">
        <v>150000</v>
      </c>
      <c r="M183" s="47">
        <v>450000</v>
      </c>
      <c r="N183" s="47"/>
      <c r="O183" s="47"/>
      <c r="P183" s="28">
        <f t="shared" si="38"/>
        <v>1700000</v>
      </c>
    </row>
    <row r="184" spans="1:16" ht="14.25" customHeight="1" x14ac:dyDescent="0.25">
      <c r="A184" s="124"/>
      <c r="B184" s="124"/>
      <c r="C184" s="11" t="s">
        <v>29</v>
      </c>
      <c r="D184" s="47">
        <v>33640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28">
        <f t="shared" si="38"/>
        <v>33640</v>
      </c>
    </row>
    <row r="185" spans="1:16" ht="14.25" customHeight="1" x14ac:dyDescent="0.25">
      <c r="A185" s="125"/>
      <c r="B185" s="125"/>
      <c r="C185" s="11" t="s">
        <v>30</v>
      </c>
      <c r="D185" s="47">
        <v>40309</v>
      </c>
      <c r="E185" s="47">
        <v>150000</v>
      </c>
      <c r="F185" s="47">
        <v>150000</v>
      </c>
      <c r="G185" s="47">
        <v>150000</v>
      </c>
      <c r="H185" s="47">
        <v>150000</v>
      </c>
      <c r="I185" s="47">
        <v>150000</v>
      </c>
      <c r="J185" s="47">
        <v>150000</v>
      </c>
      <c r="K185" s="47">
        <v>150000</v>
      </c>
      <c r="L185" s="47">
        <v>150000</v>
      </c>
      <c r="M185" s="47">
        <v>450000</v>
      </c>
      <c r="N185" s="47"/>
      <c r="O185" s="47"/>
      <c r="P185" s="28">
        <f t="shared" si="38"/>
        <v>1690309</v>
      </c>
    </row>
    <row r="186" spans="1:16" ht="14.25" customHeight="1" x14ac:dyDescent="0.25">
      <c r="A186" s="128" t="s">
        <v>138</v>
      </c>
      <c r="B186" s="123" t="s">
        <v>139</v>
      </c>
      <c r="C186" s="11" t="s">
        <v>28</v>
      </c>
      <c r="D186" s="47"/>
      <c r="E186" s="47"/>
      <c r="F186" s="47">
        <v>10000</v>
      </c>
      <c r="G186" s="47">
        <v>15000</v>
      </c>
      <c r="H186" s="47">
        <v>15000</v>
      </c>
      <c r="I186" s="47">
        <v>15000</v>
      </c>
      <c r="J186" s="47">
        <v>20000</v>
      </c>
      <c r="K186" s="47">
        <v>20000</v>
      </c>
      <c r="L186" s="47">
        <v>20000</v>
      </c>
      <c r="M186" s="47">
        <v>20000</v>
      </c>
      <c r="N186" s="47"/>
      <c r="O186" s="47"/>
      <c r="P186" s="28">
        <f t="shared" si="38"/>
        <v>135000</v>
      </c>
    </row>
    <row r="187" spans="1:16" ht="14.25" customHeight="1" x14ac:dyDescent="0.25">
      <c r="A187" s="124"/>
      <c r="B187" s="124"/>
      <c r="C187" s="11" t="s">
        <v>29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28">
        <f t="shared" si="38"/>
        <v>0</v>
      </c>
    </row>
    <row r="188" spans="1:16" ht="14.25" customHeight="1" x14ac:dyDescent="0.25">
      <c r="A188" s="125"/>
      <c r="B188" s="125"/>
      <c r="C188" s="11" t="s">
        <v>30</v>
      </c>
      <c r="D188" s="47"/>
      <c r="E188" s="47"/>
      <c r="F188" s="47">
        <v>10000</v>
      </c>
      <c r="G188" s="47">
        <v>15000</v>
      </c>
      <c r="H188" s="47">
        <v>15000</v>
      </c>
      <c r="I188" s="47">
        <v>15000</v>
      </c>
      <c r="J188" s="47">
        <v>20000</v>
      </c>
      <c r="K188" s="47">
        <v>20000</v>
      </c>
      <c r="L188" s="47">
        <v>20000</v>
      </c>
      <c r="M188" s="47">
        <v>20000</v>
      </c>
      <c r="N188" s="47"/>
      <c r="O188" s="47"/>
      <c r="P188" s="28">
        <f t="shared" si="38"/>
        <v>135000</v>
      </c>
    </row>
    <row r="189" spans="1:16" ht="14.25" customHeight="1" x14ac:dyDescent="0.25">
      <c r="A189" s="128" t="s">
        <v>140</v>
      </c>
      <c r="B189" s="123" t="s">
        <v>141</v>
      </c>
      <c r="C189" s="11" t="s">
        <v>28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28">
        <f t="shared" si="38"/>
        <v>0</v>
      </c>
    </row>
    <row r="190" spans="1:16" ht="14.25" customHeight="1" x14ac:dyDescent="0.25">
      <c r="A190" s="124"/>
      <c r="B190" s="124"/>
      <c r="C190" s="11" t="s">
        <v>29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28">
        <f t="shared" si="38"/>
        <v>0</v>
      </c>
    </row>
    <row r="191" spans="1:16" ht="14.25" customHeight="1" x14ac:dyDescent="0.25">
      <c r="A191" s="125"/>
      <c r="B191" s="125"/>
      <c r="C191" s="11" t="s">
        <v>30</v>
      </c>
      <c r="D191" s="47">
        <v>22000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28">
        <f t="shared" si="38"/>
        <v>22000</v>
      </c>
    </row>
    <row r="192" spans="1:16" ht="14.25" customHeight="1" x14ac:dyDescent="0.25">
      <c r="A192" s="143" t="s">
        <v>142</v>
      </c>
      <c r="B192" s="149" t="s">
        <v>143</v>
      </c>
      <c r="C192" s="20" t="s">
        <v>28</v>
      </c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1">
        <f t="shared" si="38"/>
        <v>0</v>
      </c>
    </row>
    <row r="193" spans="1:16" ht="14.25" customHeight="1" x14ac:dyDescent="0.25">
      <c r="A193" s="124"/>
      <c r="B193" s="124"/>
      <c r="C193" s="20" t="s">
        <v>29</v>
      </c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1">
        <f t="shared" si="38"/>
        <v>0</v>
      </c>
    </row>
    <row r="194" spans="1:16" ht="14.25" customHeight="1" x14ac:dyDescent="0.25">
      <c r="A194" s="125"/>
      <c r="B194" s="125"/>
      <c r="C194" s="20" t="s">
        <v>30</v>
      </c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1">
        <f t="shared" si="38"/>
        <v>0</v>
      </c>
    </row>
    <row r="195" spans="1:16" ht="14.25" customHeight="1" x14ac:dyDescent="0.25">
      <c r="A195" s="143" t="s">
        <v>144</v>
      </c>
      <c r="B195" s="149" t="s">
        <v>145</v>
      </c>
      <c r="C195" s="20" t="s">
        <v>28</v>
      </c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>
        <f t="shared" si="38"/>
        <v>0</v>
      </c>
    </row>
    <row r="196" spans="1:16" ht="14.25" customHeight="1" x14ac:dyDescent="0.25">
      <c r="A196" s="124"/>
      <c r="B196" s="124"/>
      <c r="C196" s="20" t="s">
        <v>29</v>
      </c>
      <c r="D196" s="50">
        <v>8820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1">
        <f t="shared" si="38"/>
        <v>8820</v>
      </c>
    </row>
    <row r="197" spans="1:16" ht="14.25" customHeight="1" x14ac:dyDescent="0.25">
      <c r="A197" s="125"/>
      <c r="B197" s="125"/>
      <c r="C197" s="20" t="s">
        <v>30</v>
      </c>
      <c r="D197" s="50">
        <v>8820</v>
      </c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1">
        <f t="shared" si="38"/>
        <v>8820</v>
      </c>
    </row>
    <row r="198" spans="1:16" ht="14.25" customHeight="1" x14ac:dyDescent="0.25">
      <c r="A198" s="143" t="s">
        <v>146</v>
      </c>
      <c r="B198" s="149" t="s">
        <v>147</v>
      </c>
      <c r="C198" s="20" t="s">
        <v>28</v>
      </c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1">
        <f t="shared" si="38"/>
        <v>0</v>
      </c>
    </row>
    <row r="199" spans="1:16" ht="14.25" customHeight="1" x14ac:dyDescent="0.25">
      <c r="A199" s="124"/>
      <c r="B199" s="124"/>
      <c r="C199" s="20" t="s">
        <v>29</v>
      </c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1">
        <f t="shared" si="38"/>
        <v>0</v>
      </c>
    </row>
    <row r="200" spans="1:16" ht="14.25" customHeight="1" x14ac:dyDescent="0.25">
      <c r="A200" s="125"/>
      <c r="B200" s="125"/>
      <c r="C200" s="20" t="s">
        <v>30</v>
      </c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1">
        <f t="shared" si="38"/>
        <v>0</v>
      </c>
    </row>
    <row r="201" spans="1:16" ht="14.25" customHeight="1" x14ac:dyDescent="0.25">
      <c r="A201" s="154" t="s">
        <v>148</v>
      </c>
      <c r="B201" s="150" t="s">
        <v>149</v>
      </c>
      <c r="C201" s="44" t="s">
        <v>28</v>
      </c>
      <c r="D201" s="46">
        <f t="shared" ref="D201:O201" si="39">SUM(D204+D216+D231+D234+D237+D240+D243)</f>
        <v>15000</v>
      </c>
      <c r="E201" s="46">
        <f t="shared" si="39"/>
        <v>505120</v>
      </c>
      <c r="F201" s="46">
        <f t="shared" si="39"/>
        <v>430000</v>
      </c>
      <c r="G201" s="46">
        <f t="shared" si="39"/>
        <v>500000</v>
      </c>
      <c r="H201" s="46">
        <f t="shared" si="39"/>
        <v>375120</v>
      </c>
      <c r="I201" s="46">
        <f t="shared" si="39"/>
        <v>430000</v>
      </c>
      <c r="J201" s="46">
        <f t="shared" si="39"/>
        <v>380000</v>
      </c>
      <c r="K201" s="46">
        <f t="shared" si="39"/>
        <v>485120</v>
      </c>
      <c r="L201" s="46">
        <f t="shared" si="39"/>
        <v>430000</v>
      </c>
      <c r="M201" s="46">
        <f t="shared" si="39"/>
        <v>935000</v>
      </c>
      <c r="N201" s="46">
        <f t="shared" si="39"/>
        <v>330120</v>
      </c>
      <c r="O201" s="46">
        <f t="shared" si="39"/>
        <v>195000</v>
      </c>
      <c r="P201" s="46">
        <f t="shared" si="38"/>
        <v>5010480</v>
      </c>
    </row>
    <row r="202" spans="1:16" ht="14.25" customHeight="1" x14ac:dyDescent="0.25">
      <c r="A202" s="124"/>
      <c r="B202" s="124"/>
      <c r="C202" s="44" t="s">
        <v>29</v>
      </c>
      <c r="D202" s="46">
        <f t="shared" ref="D202:O202" si="40">SUM(D205+D217+D232+D235+D238+D241+D244)</f>
        <v>40671.67</v>
      </c>
      <c r="E202" s="46">
        <f t="shared" si="40"/>
        <v>0</v>
      </c>
      <c r="F202" s="46">
        <f t="shared" si="40"/>
        <v>0</v>
      </c>
      <c r="G202" s="46">
        <f t="shared" si="40"/>
        <v>0</v>
      </c>
      <c r="H202" s="46">
        <f t="shared" si="40"/>
        <v>0</v>
      </c>
      <c r="I202" s="46">
        <f t="shared" si="40"/>
        <v>0</v>
      </c>
      <c r="J202" s="46">
        <f t="shared" si="40"/>
        <v>0</v>
      </c>
      <c r="K202" s="46">
        <f t="shared" si="40"/>
        <v>0</v>
      </c>
      <c r="L202" s="46">
        <f t="shared" si="40"/>
        <v>0</v>
      </c>
      <c r="M202" s="46">
        <f t="shared" si="40"/>
        <v>0</v>
      </c>
      <c r="N202" s="46">
        <f t="shared" si="40"/>
        <v>0</v>
      </c>
      <c r="O202" s="46">
        <f t="shared" si="40"/>
        <v>0</v>
      </c>
      <c r="P202" s="46">
        <f t="shared" si="38"/>
        <v>40671.67</v>
      </c>
    </row>
    <row r="203" spans="1:16" ht="14.25" customHeight="1" x14ac:dyDescent="0.25">
      <c r="A203" s="125"/>
      <c r="B203" s="125"/>
      <c r="C203" s="44" t="s">
        <v>30</v>
      </c>
      <c r="D203" s="46">
        <f t="shared" ref="D203:O203" si="41">SUM(D206+D218+D233+D236+D239+D242+D245)</f>
        <v>1153771.67</v>
      </c>
      <c r="E203" s="46">
        <f t="shared" si="41"/>
        <v>105120</v>
      </c>
      <c r="F203" s="46">
        <f t="shared" si="41"/>
        <v>520000</v>
      </c>
      <c r="G203" s="46">
        <f t="shared" si="41"/>
        <v>500000</v>
      </c>
      <c r="H203" s="46">
        <f t="shared" si="41"/>
        <v>445120</v>
      </c>
      <c r="I203" s="46">
        <f t="shared" si="41"/>
        <v>430000</v>
      </c>
      <c r="J203" s="46">
        <f t="shared" si="41"/>
        <v>380000</v>
      </c>
      <c r="K203" s="46">
        <f t="shared" si="41"/>
        <v>485120</v>
      </c>
      <c r="L203" s="46">
        <f t="shared" si="41"/>
        <v>430000</v>
      </c>
      <c r="M203" s="46">
        <f t="shared" si="41"/>
        <v>935000</v>
      </c>
      <c r="N203" s="46">
        <f t="shared" si="41"/>
        <v>330120</v>
      </c>
      <c r="O203" s="46">
        <f t="shared" si="41"/>
        <v>195000</v>
      </c>
      <c r="P203" s="46">
        <f t="shared" si="38"/>
        <v>5909251.6699999999</v>
      </c>
    </row>
    <row r="204" spans="1:16" ht="14.25" customHeight="1" x14ac:dyDescent="0.25">
      <c r="A204" s="159" t="s">
        <v>150</v>
      </c>
      <c r="B204" s="152" t="s">
        <v>151</v>
      </c>
      <c r="C204" s="20" t="s">
        <v>28</v>
      </c>
      <c r="D204" s="27">
        <f t="shared" ref="D204:O204" si="42">SUM(D207+D210+D213)</f>
        <v>0</v>
      </c>
      <c r="E204" s="27">
        <f t="shared" si="42"/>
        <v>400000</v>
      </c>
      <c r="F204" s="27">
        <f t="shared" si="42"/>
        <v>410000</v>
      </c>
      <c r="G204" s="27">
        <f t="shared" si="42"/>
        <v>480000</v>
      </c>
      <c r="H204" s="27">
        <f t="shared" si="42"/>
        <v>300000</v>
      </c>
      <c r="I204" s="27">
        <f t="shared" si="42"/>
        <v>410000</v>
      </c>
      <c r="J204" s="27">
        <f t="shared" si="42"/>
        <v>360000</v>
      </c>
      <c r="K204" s="27">
        <f t="shared" si="42"/>
        <v>410000</v>
      </c>
      <c r="L204" s="27">
        <f t="shared" si="42"/>
        <v>410000</v>
      </c>
      <c r="M204" s="27">
        <f t="shared" si="42"/>
        <v>915000</v>
      </c>
      <c r="N204" s="27">
        <f t="shared" si="42"/>
        <v>255000</v>
      </c>
      <c r="O204" s="27">
        <f t="shared" si="42"/>
        <v>175000</v>
      </c>
      <c r="P204" s="27">
        <f t="shared" si="38"/>
        <v>4525000</v>
      </c>
    </row>
    <row r="205" spans="1:16" ht="14.25" customHeight="1" x14ac:dyDescent="0.25">
      <c r="A205" s="124"/>
      <c r="B205" s="124"/>
      <c r="C205" s="20" t="s">
        <v>29</v>
      </c>
      <c r="D205" s="27">
        <f t="shared" ref="D205:O205" si="43">SUM(D208+D211+D214)</f>
        <v>4488</v>
      </c>
      <c r="E205" s="27">
        <f t="shared" si="43"/>
        <v>0</v>
      </c>
      <c r="F205" s="27">
        <f t="shared" si="43"/>
        <v>0</v>
      </c>
      <c r="G205" s="27">
        <f t="shared" si="43"/>
        <v>0</v>
      </c>
      <c r="H205" s="27">
        <f t="shared" si="43"/>
        <v>0</v>
      </c>
      <c r="I205" s="27">
        <f t="shared" si="43"/>
        <v>0</v>
      </c>
      <c r="J205" s="27">
        <f t="shared" si="43"/>
        <v>0</v>
      </c>
      <c r="K205" s="27">
        <f t="shared" si="43"/>
        <v>0</v>
      </c>
      <c r="L205" s="27">
        <f t="shared" si="43"/>
        <v>0</v>
      </c>
      <c r="M205" s="27">
        <f t="shared" si="43"/>
        <v>0</v>
      </c>
      <c r="N205" s="27">
        <f t="shared" si="43"/>
        <v>0</v>
      </c>
      <c r="O205" s="27">
        <f t="shared" si="43"/>
        <v>0</v>
      </c>
      <c r="P205" s="27">
        <f t="shared" si="38"/>
        <v>4488</v>
      </c>
    </row>
    <row r="206" spans="1:16" ht="14.25" customHeight="1" x14ac:dyDescent="0.25">
      <c r="A206" s="125"/>
      <c r="B206" s="125"/>
      <c r="C206" s="20" t="s">
        <v>30</v>
      </c>
      <c r="D206" s="27">
        <f t="shared" ref="D206:O206" si="44">SUM(D209+D212+D215)</f>
        <v>1117588</v>
      </c>
      <c r="E206" s="27">
        <f t="shared" si="44"/>
        <v>0</v>
      </c>
      <c r="F206" s="27">
        <f t="shared" si="44"/>
        <v>500000</v>
      </c>
      <c r="G206" s="27">
        <f t="shared" si="44"/>
        <v>480000</v>
      </c>
      <c r="H206" s="27">
        <f t="shared" si="44"/>
        <v>370000</v>
      </c>
      <c r="I206" s="27">
        <f t="shared" si="44"/>
        <v>410000</v>
      </c>
      <c r="J206" s="27">
        <f t="shared" si="44"/>
        <v>360000</v>
      </c>
      <c r="K206" s="27">
        <f t="shared" si="44"/>
        <v>410000</v>
      </c>
      <c r="L206" s="27">
        <f t="shared" si="44"/>
        <v>410000</v>
      </c>
      <c r="M206" s="27">
        <f t="shared" si="44"/>
        <v>915000</v>
      </c>
      <c r="N206" s="27">
        <f t="shared" si="44"/>
        <v>255000</v>
      </c>
      <c r="O206" s="27">
        <f t="shared" si="44"/>
        <v>175000</v>
      </c>
      <c r="P206" s="27">
        <f t="shared" si="38"/>
        <v>5402588</v>
      </c>
    </row>
    <row r="207" spans="1:16" ht="14.25" customHeight="1" x14ac:dyDescent="0.25">
      <c r="A207" s="157" t="s">
        <v>152</v>
      </c>
      <c r="B207" s="151" t="s">
        <v>277</v>
      </c>
      <c r="C207" s="11" t="s">
        <v>28</v>
      </c>
      <c r="D207" s="24"/>
      <c r="E207" s="24">
        <v>100000</v>
      </c>
      <c r="F207" s="24">
        <v>110000</v>
      </c>
      <c r="G207" s="24">
        <v>180000</v>
      </c>
      <c r="H207" s="24"/>
      <c r="I207" s="24">
        <v>110000</v>
      </c>
      <c r="J207" s="24">
        <v>110000</v>
      </c>
      <c r="K207" s="24">
        <v>110000</v>
      </c>
      <c r="L207" s="24">
        <v>110000</v>
      </c>
      <c r="M207" s="24">
        <v>315000</v>
      </c>
      <c r="N207" s="24">
        <v>55000</v>
      </c>
      <c r="O207" s="24">
        <v>55000</v>
      </c>
      <c r="P207" s="48">
        <f t="shared" si="38"/>
        <v>1255000</v>
      </c>
    </row>
    <row r="208" spans="1:16" ht="14.25" customHeight="1" x14ac:dyDescent="0.25">
      <c r="A208" s="124"/>
      <c r="B208" s="124"/>
      <c r="C208" s="11" t="s">
        <v>29</v>
      </c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48">
        <f t="shared" si="38"/>
        <v>0</v>
      </c>
    </row>
    <row r="209" spans="1:16" ht="14.25" customHeight="1" x14ac:dyDescent="0.25">
      <c r="A209" s="125"/>
      <c r="B209" s="125"/>
      <c r="C209" s="11" t="s">
        <v>30</v>
      </c>
      <c r="D209" s="24">
        <v>360000</v>
      </c>
      <c r="E209" s="24"/>
      <c r="F209" s="24">
        <v>200000</v>
      </c>
      <c r="G209" s="24">
        <v>280000</v>
      </c>
      <c r="H209" s="24">
        <v>170000</v>
      </c>
      <c r="I209" s="24">
        <v>110000</v>
      </c>
      <c r="J209" s="24">
        <v>110000</v>
      </c>
      <c r="K209" s="24">
        <v>110000</v>
      </c>
      <c r="L209" s="24">
        <v>110000</v>
      </c>
      <c r="M209" s="24">
        <v>315000</v>
      </c>
      <c r="N209" s="24">
        <v>55000</v>
      </c>
      <c r="O209" s="24">
        <v>55000</v>
      </c>
      <c r="P209" s="48">
        <f t="shared" si="38"/>
        <v>1875000</v>
      </c>
    </row>
    <row r="210" spans="1:16" ht="14.25" customHeight="1" x14ac:dyDescent="0.25">
      <c r="A210" s="157" t="s">
        <v>153</v>
      </c>
      <c r="B210" s="151" t="s">
        <v>154</v>
      </c>
      <c r="C210" s="11" t="s">
        <v>28</v>
      </c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8">
        <f t="shared" si="38"/>
        <v>0</v>
      </c>
    </row>
    <row r="211" spans="1:16" ht="14.25" customHeight="1" x14ac:dyDescent="0.25">
      <c r="A211" s="124"/>
      <c r="B211" s="124"/>
      <c r="C211" s="11" t="s">
        <v>29</v>
      </c>
      <c r="D211" s="24">
        <v>4488</v>
      </c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8">
        <f t="shared" si="38"/>
        <v>4488</v>
      </c>
    </row>
    <row r="212" spans="1:16" ht="14.25" customHeight="1" x14ac:dyDescent="0.25">
      <c r="A212" s="125"/>
      <c r="B212" s="125"/>
      <c r="C212" s="11" t="s">
        <v>30</v>
      </c>
      <c r="D212" s="24">
        <v>4488</v>
      </c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8">
        <f t="shared" si="38"/>
        <v>4488</v>
      </c>
    </row>
    <row r="213" spans="1:16" ht="14.25" customHeight="1" x14ac:dyDescent="0.25">
      <c r="A213" s="157" t="s">
        <v>155</v>
      </c>
      <c r="B213" s="151" t="s">
        <v>156</v>
      </c>
      <c r="C213" s="11" t="s">
        <v>28</v>
      </c>
      <c r="D213" s="24"/>
      <c r="E213" s="24">
        <v>300000</v>
      </c>
      <c r="F213" s="24">
        <v>300000</v>
      </c>
      <c r="G213" s="24">
        <v>300000</v>
      </c>
      <c r="H213" s="24">
        <v>300000</v>
      </c>
      <c r="I213" s="24">
        <v>300000</v>
      </c>
      <c r="J213" s="24">
        <v>250000</v>
      </c>
      <c r="K213" s="24">
        <v>300000</v>
      </c>
      <c r="L213" s="24">
        <v>300000</v>
      </c>
      <c r="M213" s="24">
        <v>600000</v>
      </c>
      <c r="N213" s="24">
        <v>200000</v>
      </c>
      <c r="O213" s="24">
        <v>120000</v>
      </c>
      <c r="P213" s="48">
        <f t="shared" si="38"/>
        <v>3270000</v>
      </c>
    </row>
    <row r="214" spans="1:16" ht="14.25" customHeight="1" x14ac:dyDescent="0.25">
      <c r="A214" s="124"/>
      <c r="B214" s="124"/>
      <c r="C214" s="11" t="s">
        <v>29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48">
        <f t="shared" si="38"/>
        <v>0</v>
      </c>
    </row>
    <row r="215" spans="1:16" ht="14.25" customHeight="1" x14ac:dyDescent="0.25">
      <c r="A215" s="125"/>
      <c r="B215" s="125"/>
      <c r="C215" s="11" t="s">
        <v>30</v>
      </c>
      <c r="D215" s="24">
        <v>753100</v>
      </c>
      <c r="E215" s="24"/>
      <c r="F215" s="24">
        <v>300000</v>
      </c>
      <c r="G215" s="24">
        <v>200000</v>
      </c>
      <c r="H215" s="24">
        <v>200000</v>
      </c>
      <c r="I215" s="24">
        <v>300000</v>
      </c>
      <c r="J215" s="24">
        <v>250000</v>
      </c>
      <c r="K215" s="24">
        <v>300000</v>
      </c>
      <c r="L215" s="24">
        <v>300000</v>
      </c>
      <c r="M215" s="24">
        <v>600000</v>
      </c>
      <c r="N215" s="24">
        <v>200000</v>
      </c>
      <c r="O215" s="24">
        <v>120000</v>
      </c>
      <c r="P215" s="48">
        <f t="shared" si="38"/>
        <v>3523100</v>
      </c>
    </row>
    <row r="216" spans="1:16" ht="14.25" customHeight="1" x14ac:dyDescent="0.25">
      <c r="A216" s="159" t="s">
        <v>157</v>
      </c>
      <c r="B216" s="152" t="s">
        <v>158</v>
      </c>
      <c r="C216" s="20" t="s">
        <v>28</v>
      </c>
      <c r="D216" s="27">
        <f t="shared" ref="D216:O216" si="45">SUM(D219+D222+D225+D228)</f>
        <v>0</v>
      </c>
      <c r="E216" s="27">
        <f t="shared" si="45"/>
        <v>85120</v>
      </c>
      <c r="F216" s="27">
        <f t="shared" si="45"/>
        <v>0</v>
      </c>
      <c r="G216" s="27">
        <f t="shared" si="45"/>
        <v>0</v>
      </c>
      <c r="H216" s="27">
        <f t="shared" si="45"/>
        <v>55120</v>
      </c>
      <c r="I216" s="27">
        <f t="shared" si="45"/>
        <v>0</v>
      </c>
      <c r="J216" s="27">
        <f t="shared" si="45"/>
        <v>0</v>
      </c>
      <c r="K216" s="27">
        <f t="shared" si="45"/>
        <v>55120</v>
      </c>
      <c r="L216" s="27">
        <f t="shared" si="45"/>
        <v>0</v>
      </c>
      <c r="M216" s="27">
        <f t="shared" si="45"/>
        <v>0</v>
      </c>
      <c r="N216" s="27">
        <f t="shared" si="45"/>
        <v>55120</v>
      </c>
      <c r="O216" s="27">
        <f t="shared" si="45"/>
        <v>0</v>
      </c>
      <c r="P216" s="27">
        <f t="shared" si="38"/>
        <v>250480</v>
      </c>
    </row>
    <row r="217" spans="1:16" ht="14.25" customHeight="1" x14ac:dyDescent="0.25">
      <c r="A217" s="124"/>
      <c r="B217" s="124"/>
      <c r="C217" s="20" t="s">
        <v>29</v>
      </c>
      <c r="D217" s="27">
        <f t="shared" ref="D217:O217" si="46">SUM(D220+D223+D226+D229)</f>
        <v>0</v>
      </c>
      <c r="E217" s="27">
        <f t="shared" si="46"/>
        <v>0</v>
      </c>
      <c r="F217" s="27">
        <f t="shared" si="46"/>
        <v>0</v>
      </c>
      <c r="G217" s="27">
        <f t="shared" si="46"/>
        <v>0</v>
      </c>
      <c r="H217" s="27">
        <f t="shared" si="46"/>
        <v>0</v>
      </c>
      <c r="I217" s="27">
        <f t="shared" si="46"/>
        <v>0</v>
      </c>
      <c r="J217" s="27">
        <f t="shared" si="46"/>
        <v>0</v>
      </c>
      <c r="K217" s="27">
        <f t="shared" si="46"/>
        <v>0</v>
      </c>
      <c r="L217" s="27">
        <f t="shared" si="46"/>
        <v>0</v>
      </c>
      <c r="M217" s="27">
        <f t="shared" si="46"/>
        <v>0</v>
      </c>
      <c r="N217" s="27">
        <f t="shared" si="46"/>
        <v>0</v>
      </c>
      <c r="O217" s="27">
        <f t="shared" si="46"/>
        <v>0</v>
      </c>
      <c r="P217" s="27">
        <f t="shared" si="38"/>
        <v>0</v>
      </c>
    </row>
    <row r="218" spans="1:16" ht="14.25" customHeight="1" x14ac:dyDescent="0.25">
      <c r="A218" s="125"/>
      <c r="B218" s="125"/>
      <c r="C218" s="20" t="s">
        <v>30</v>
      </c>
      <c r="D218" s="27">
        <f t="shared" ref="D218:O218" si="47">SUM(D221+D224+D227+D230)</f>
        <v>0</v>
      </c>
      <c r="E218" s="27">
        <f t="shared" si="47"/>
        <v>85120</v>
      </c>
      <c r="F218" s="27">
        <f t="shared" si="47"/>
        <v>0</v>
      </c>
      <c r="G218" s="27">
        <f t="shared" si="47"/>
        <v>0</v>
      </c>
      <c r="H218" s="27">
        <f t="shared" si="47"/>
        <v>55120</v>
      </c>
      <c r="I218" s="27">
        <f t="shared" si="47"/>
        <v>0</v>
      </c>
      <c r="J218" s="27">
        <f t="shared" si="47"/>
        <v>0</v>
      </c>
      <c r="K218" s="27">
        <f t="shared" si="47"/>
        <v>55120</v>
      </c>
      <c r="L218" s="27">
        <f t="shared" si="47"/>
        <v>0</v>
      </c>
      <c r="M218" s="27">
        <f t="shared" si="47"/>
        <v>0</v>
      </c>
      <c r="N218" s="27">
        <f t="shared" si="47"/>
        <v>55120</v>
      </c>
      <c r="O218" s="27">
        <f t="shared" si="47"/>
        <v>0</v>
      </c>
      <c r="P218" s="27">
        <f t="shared" si="38"/>
        <v>250480</v>
      </c>
    </row>
    <row r="219" spans="1:16" ht="14.25" customHeight="1" x14ac:dyDescent="0.25">
      <c r="A219" s="157" t="s">
        <v>159</v>
      </c>
      <c r="B219" s="151" t="s">
        <v>160</v>
      </c>
      <c r="C219" s="11" t="s">
        <v>28</v>
      </c>
      <c r="D219" s="24"/>
      <c r="E219" s="24">
        <v>55000</v>
      </c>
      <c r="F219" s="24"/>
      <c r="G219" s="24"/>
      <c r="H219" s="24">
        <v>55000</v>
      </c>
      <c r="I219" s="24"/>
      <c r="J219" s="24"/>
      <c r="K219" s="24">
        <v>55000</v>
      </c>
      <c r="L219" s="24"/>
      <c r="M219" s="24"/>
      <c r="N219" s="24">
        <v>55000</v>
      </c>
      <c r="O219" s="24"/>
      <c r="P219" s="48">
        <f t="shared" si="38"/>
        <v>220000</v>
      </c>
    </row>
    <row r="220" spans="1:16" ht="14.25" customHeight="1" x14ac:dyDescent="0.25">
      <c r="A220" s="124"/>
      <c r="B220" s="124"/>
      <c r="C220" s="11" t="s">
        <v>29</v>
      </c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48">
        <f t="shared" si="38"/>
        <v>0</v>
      </c>
    </row>
    <row r="221" spans="1:16" ht="14.25" customHeight="1" x14ac:dyDescent="0.25">
      <c r="A221" s="125"/>
      <c r="B221" s="125"/>
      <c r="C221" s="11" t="s">
        <v>30</v>
      </c>
      <c r="D221" s="24"/>
      <c r="E221" s="24">
        <v>55000</v>
      </c>
      <c r="F221" s="24"/>
      <c r="G221" s="24"/>
      <c r="H221" s="24">
        <v>55000</v>
      </c>
      <c r="I221" s="24"/>
      <c r="J221" s="24"/>
      <c r="K221" s="24">
        <v>55000</v>
      </c>
      <c r="L221" s="24"/>
      <c r="M221" s="24"/>
      <c r="N221" s="24">
        <v>55000</v>
      </c>
      <c r="O221" s="24"/>
      <c r="P221" s="48">
        <f t="shared" si="38"/>
        <v>220000</v>
      </c>
    </row>
    <row r="222" spans="1:16" ht="14.25" customHeight="1" x14ac:dyDescent="0.25">
      <c r="A222" s="157" t="s">
        <v>161</v>
      </c>
      <c r="B222" s="151" t="s">
        <v>162</v>
      </c>
      <c r="C222" s="11" t="s">
        <v>28</v>
      </c>
      <c r="D222" s="24"/>
      <c r="E222" s="24">
        <v>30000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48">
        <f t="shared" si="38"/>
        <v>30000</v>
      </c>
    </row>
    <row r="223" spans="1:16" ht="14.25" customHeight="1" x14ac:dyDescent="0.25">
      <c r="A223" s="124"/>
      <c r="B223" s="124"/>
      <c r="C223" s="11" t="s">
        <v>29</v>
      </c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48">
        <f t="shared" si="38"/>
        <v>0</v>
      </c>
    </row>
    <row r="224" spans="1:16" ht="14.25" customHeight="1" x14ac:dyDescent="0.25">
      <c r="A224" s="125"/>
      <c r="B224" s="125"/>
      <c r="C224" s="11" t="s">
        <v>30</v>
      </c>
      <c r="D224" s="24"/>
      <c r="E224" s="24">
        <v>30000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48">
        <f t="shared" si="38"/>
        <v>30000</v>
      </c>
    </row>
    <row r="225" spans="1:16" ht="14.25" customHeight="1" x14ac:dyDescent="0.25">
      <c r="A225" s="157" t="s">
        <v>163</v>
      </c>
      <c r="B225" s="151" t="s">
        <v>164</v>
      </c>
      <c r="C225" s="11" t="s">
        <v>28</v>
      </c>
      <c r="D225" s="24"/>
      <c r="E225" s="24">
        <v>120</v>
      </c>
      <c r="F225" s="24"/>
      <c r="G225" s="24"/>
      <c r="H225" s="24">
        <v>120</v>
      </c>
      <c r="I225" s="24"/>
      <c r="J225" s="24"/>
      <c r="K225" s="24">
        <v>120</v>
      </c>
      <c r="L225" s="24"/>
      <c r="M225" s="24"/>
      <c r="N225" s="24">
        <v>120</v>
      </c>
      <c r="O225" s="24"/>
      <c r="P225" s="48">
        <f t="shared" si="38"/>
        <v>480</v>
      </c>
    </row>
    <row r="226" spans="1:16" ht="14.25" customHeight="1" x14ac:dyDescent="0.25">
      <c r="A226" s="124"/>
      <c r="B226" s="124"/>
      <c r="C226" s="11" t="s">
        <v>29</v>
      </c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48">
        <f t="shared" si="38"/>
        <v>0</v>
      </c>
    </row>
    <row r="227" spans="1:16" ht="14.25" customHeight="1" x14ac:dyDescent="0.25">
      <c r="A227" s="125"/>
      <c r="B227" s="125"/>
      <c r="C227" s="11" t="s">
        <v>30</v>
      </c>
      <c r="D227" s="24"/>
      <c r="E227" s="24">
        <v>120</v>
      </c>
      <c r="F227" s="24"/>
      <c r="G227" s="24"/>
      <c r="H227" s="24">
        <v>120</v>
      </c>
      <c r="I227" s="24"/>
      <c r="J227" s="24"/>
      <c r="K227" s="24">
        <v>120</v>
      </c>
      <c r="L227" s="24"/>
      <c r="M227" s="24"/>
      <c r="N227" s="24">
        <v>120</v>
      </c>
      <c r="O227" s="24"/>
      <c r="P227" s="48">
        <f t="shared" si="38"/>
        <v>480</v>
      </c>
    </row>
    <row r="228" spans="1:16" ht="14.25" customHeight="1" x14ac:dyDescent="0.25">
      <c r="A228" s="157" t="s">
        <v>165</v>
      </c>
      <c r="B228" s="151" t="s">
        <v>166</v>
      </c>
      <c r="C228" s="11" t="s">
        <v>28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48">
        <f t="shared" si="38"/>
        <v>0</v>
      </c>
    </row>
    <row r="229" spans="1:16" ht="14.25" customHeight="1" x14ac:dyDescent="0.25">
      <c r="A229" s="124"/>
      <c r="B229" s="124"/>
      <c r="C229" s="11" t="s">
        <v>29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48">
        <f t="shared" si="38"/>
        <v>0</v>
      </c>
    </row>
    <row r="230" spans="1:16" ht="14.25" customHeight="1" x14ac:dyDescent="0.25">
      <c r="A230" s="125"/>
      <c r="B230" s="125"/>
      <c r="C230" s="11" t="s">
        <v>30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48">
        <f t="shared" si="38"/>
        <v>0</v>
      </c>
    </row>
    <row r="231" spans="1:16" ht="14.25" customHeight="1" x14ac:dyDescent="0.25">
      <c r="A231" s="143" t="s">
        <v>167</v>
      </c>
      <c r="B231" s="149" t="s">
        <v>168</v>
      </c>
      <c r="C231" s="20" t="s">
        <v>28</v>
      </c>
      <c r="D231" s="50">
        <v>15000</v>
      </c>
      <c r="E231" s="50">
        <v>20000</v>
      </c>
      <c r="F231" s="50">
        <v>20000</v>
      </c>
      <c r="G231" s="50">
        <v>20000</v>
      </c>
      <c r="H231" s="50">
        <v>20000</v>
      </c>
      <c r="I231" s="50">
        <v>20000</v>
      </c>
      <c r="J231" s="50">
        <v>20000</v>
      </c>
      <c r="K231" s="50">
        <v>20000</v>
      </c>
      <c r="L231" s="50">
        <v>20000</v>
      </c>
      <c r="M231" s="50">
        <v>20000</v>
      </c>
      <c r="N231" s="50">
        <v>20000</v>
      </c>
      <c r="O231" s="50">
        <v>20000</v>
      </c>
      <c r="P231" s="51">
        <f t="shared" si="38"/>
        <v>235000</v>
      </c>
    </row>
    <row r="232" spans="1:16" ht="14.25" customHeight="1" x14ac:dyDescent="0.25">
      <c r="A232" s="124"/>
      <c r="B232" s="124"/>
      <c r="C232" s="20" t="s">
        <v>29</v>
      </c>
      <c r="D232" s="50">
        <v>12633.67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1">
        <f t="shared" si="38"/>
        <v>12633.67</v>
      </c>
    </row>
    <row r="233" spans="1:16" ht="14.25" customHeight="1" x14ac:dyDescent="0.25">
      <c r="A233" s="125"/>
      <c r="B233" s="125"/>
      <c r="C233" s="20" t="s">
        <v>30</v>
      </c>
      <c r="D233" s="50">
        <v>12633.67</v>
      </c>
      <c r="E233" s="50">
        <v>20000</v>
      </c>
      <c r="F233" s="50">
        <v>20000</v>
      </c>
      <c r="G233" s="50">
        <v>20000</v>
      </c>
      <c r="H233" s="50">
        <v>20000</v>
      </c>
      <c r="I233" s="50">
        <v>20000</v>
      </c>
      <c r="J233" s="50">
        <v>20000</v>
      </c>
      <c r="K233" s="50">
        <v>20000</v>
      </c>
      <c r="L233" s="50">
        <v>20000</v>
      </c>
      <c r="M233" s="50">
        <v>20000</v>
      </c>
      <c r="N233" s="50">
        <v>20000</v>
      </c>
      <c r="O233" s="50">
        <v>20000</v>
      </c>
      <c r="P233" s="51">
        <f t="shared" ref="P233:P296" si="48">SUM(D233:O233)</f>
        <v>232633.66999999998</v>
      </c>
    </row>
    <row r="234" spans="1:16" ht="14.25" customHeight="1" x14ac:dyDescent="0.25">
      <c r="A234" s="143" t="s">
        <v>169</v>
      </c>
      <c r="B234" s="149" t="s">
        <v>170</v>
      </c>
      <c r="C234" s="20" t="s">
        <v>28</v>
      </c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1">
        <f t="shared" si="48"/>
        <v>0</v>
      </c>
    </row>
    <row r="235" spans="1:16" ht="14.25" customHeight="1" x14ac:dyDescent="0.25">
      <c r="A235" s="124"/>
      <c r="B235" s="124"/>
      <c r="C235" s="20" t="s">
        <v>29</v>
      </c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1">
        <f t="shared" si="48"/>
        <v>0</v>
      </c>
    </row>
    <row r="236" spans="1:16" ht="14.25" customHeight="1" x14ac:dyDescent="0.25">
      <c r="A236" s="125"/>
      <c r="B236" s="125"/>
      <c r="C236" s="20" t="s">
        <v>30</v>
      </c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1">
        <f t="shared" si="48"/>
        <v>0</v>
      </c>
    </row>
    <row r="237" spans="1:16" ht="14.25" customHeight="1" x14ac:dyDescent="0.25">
      <c r="A237" s="143" t="s">
        <v>171</v>
      </c>
      <c r="B237" s="149" t="s">
        <v>172</v>
      </c>
      <c r="C237" s="20" t="s">
        <v>28</v>
      </c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1">
        <f t="shared" si="48"/>
        <v>0</v>
      </c>
    </row>
    <row r="238" spans="1:16" ht="14.25" customHeight="1" x14ac:dyDescent="0.25">
      <c r="A238" s="124"/>
      <c r="B238" s="124"/>
      <c r="C238" s="20" t="s">
        <v>29</v>
      </c>
      <c r="D238" s="50">
        <v>23550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1">
        <f t="shared" si="48"/>
        <v>23550</v>
      </c>
    </row>
    <row r="239" spans="1:16" ht="14.25" customHeight="1" x14ac:dyDescent="0.25">
      <c r="A239" s="125"/>
      <c r="B239" s="125"/>
      <c r="C239" s="20" t="s">
        <v>30</v>
      </c>
      <c r="D239" s="50">
        <v>23550</v>
      </c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1">
        <f t="shared" si="48"/>
        <v>23550</v>
      </c>
    </row>
    <row r="240" spans="1:16" ht="14.25" customHeight="1" x14ac:dyDescent="0.25">
      <c r="A240" s="143" t="s">
        <v>173</v>
      </c>
      <c r="B240" s="149" t="s">
        <v>174</v>
      </c>
      <c r="C240" s="20" t="s">
        <v>28</v>
      </c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1">
        <f t="shared" si="48"/>
        <v>0</v>
      </c>
    </row>
    <row r="241" spans="1:16" ht="14.25" customHeight="1" x14ac:dyDescent="0.25">
      <c r="A241" s="124"/>
      <c r="B241" s="124"/>
      <c r="C241" s="20" t="s">
        <v>29</v>
      </c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1">
        <f t="shared" si="48"/>
        <v>0</v>
      </c>
    </row>
    <row r="242" spans="1:16" ht="14.25" customHeight="1" x14ac:dyDescent="0.25">
      <c r="A242" s="125"/>
      <c r="B242" s="125"/>
      <c r="C242" s="20" t="s">
        <v>30</v>
      </c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1">
        <f t="shared" si="48"/>
        <v>0</v>
      </c>
    </row>
    <row r="243" spans="1:16" ht="14.25" customHeight="1" x14ac:dyDescent="0.25">
      <c r="A243" s="143" t="s">
        <v>175</v>
      </c>
      <c r="B243" s="149" t="s">
        <v>176</v>
      </c>
      <c r="C243" s="20" t="s">
        <v>28</v>
      </c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1">
        <f t="shared" si="48"/>
        <v>0</v>
      </c>
    </row>
    <row r="244" spans="1:16" ht="14.25" customHeight="1" x14ac:dyDescent="0.25">
      <c r="A244" s="124"/>
      <c r="B244" s="124"/>
      <c r="C244" s="20" t="s">
        <v>29</v>
      </c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1">
        <f t="shared" si="48"/>
        <v>0</v>
      </c>
    </row>
    <row r="245" spans="1:16" ht="14.25" customHeight="1" x14ac:dyDescent="0.25">
      <c r="A245" s="125"/>
      <c r="B245" s="125"/>
      <c r="C245" s="20" t="s">
        <v>30</v>
      </c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1">
        <f t="shared" si="48"/>
        <v>0</v>
      </c>
    </row>
    <row r="246" spans="1:16" ht="14.25" customHeight="1" x14ac:dyDescent="0.25">
      <c r="A246" s="154" t="s">
        <v>177</v>
      </c>
      <c r="B246" s="150" t="s">
        <v>178</v>
      </c>
      <c r="C246" s="44" t="s">
        <v>28</v>
      </c>
      <c r="D246" s="46">
        <f t="shared" ref="D246:O246" si="49">SUM(D249+D252)</f>
        <v>2350000</v>
      </c>
      <c r="E246" s="46">
        <f t="shared" si="49"/>
        <v>0</v>
      </c>
      <c r="F246" s="46">
        <f t="shared" si="49"/>
        <v>0</v>
      </c>
      <c r="G246" s="46">
        <f t="shared" si="49"/>
        <v>0</v>
      </c>
      <c r="H246" s="46">
        <f t="shared" si="49"/>
        <v>0</v>
      </c>
      <c r="I246" s="46">
        <f t="shared" si="49"/>
        <v>0</v>
      </c>
      <c r="J246" s="46">
        <f t="shared" si="49"/>
        <v>0</v>
      </c>
      <c r="K246" s="46">
        <f t="shared" si="49"/>
        <v>0</v>
      </c>
      <c r="L246" s="46">
        <f t="shared" si="49"/>
        <v>0</v>
      </c>
      <c r="M246" s="46">
        <f t="shared" si="49"/>
        <v>0</v>
      </c>
      <c r="N246" s="46">
        <f t="shared" si="49"/>
        <v>0</v>
      </c>
      <c r="O246" s="46">
        <f t="shared" si="49"/>
        <v>0</v>
      </c>
      <c r="P246" s="46">
        <f t="shared" si="48"/>
        <v>2350000</v>
      </c>
    </row>
    <row r="247" spans="1:16" ht="14.25" customHeight="1" x14ac:dyDescent="0.25">
      <c r="A247" s="124"/>
      <c r="B247" s="124"/>
      <c r="C247" s="44" t="s">
        <v>29</v>
      </c>
      <c r="D247" s="46">
        <f t="shared" ref="D247:O247" si="50">SUM(D250+D253)</f>
        <v>1030903.64</v>
      </c>
      <c r="E247" s="46">
        <f t="shared" si="50"/>
        <v>0</v>
      </c>
      <c r="F247" s="46">
        <f t="shared" si="50"/>
        <v>0</v>
      </c>
      <c r="G247" s="46">
        <f t="shared" si="50"/>
        <v>0</v>
      </c>
      <c r="H247" s="46">
        <f t="shared" si="50"/>
        <v>0</v>
      </c>
      <c r="I247" s="46">
        <f t="shared" si="50"/>
        <v>0</v>
      </c>
      <c r="J247" s="46">
        <f t="shared" si="50"/>
        <v>0</v>
      </c>
      <c r="K247" s="46">
        <f t="shared" si="50"/>
        <v>0</v>
      </c>
      <c r="L247" s="46">
        <f t="shared" si="50"/>
        <v>0</v>
      </c>
      <c r="M247" s="46">
        <f t="shared" si="50"/>
        <v>0</v>
      </c>
      <c r="N247" s="46">
        <f t="shared" si="50"/>
        <v>0</v>
      </c>
      <c r="O247" s="46">
        <f t="shared" si="50"/>
        <v>0</v>
      </c>
      <c r="P247" s="46">
        <f t="shared" si="48"/>
        <v>1030903.64</v>
      </c>
    </row>
    <row r="248" spans="1:16" ht="14.25" customHeight="1" x14ac:dyDescent="0.25">
      <c r="A248" s="125"/>
      <c r="B248" s="125"/>
      <c r="C248" s="44" t="s">
        <v>30</v>
      </c>
      <c r="D248" s="46">
        <f t="shared" ref="D248:O248" si="51">SUM(D251+D254)</f>
        <v>1030903.64</v>
      </c>
      <c r="E248" s="46">
        <f t="shared" si="51"/>
        <v>200000</v>
      </c>
      <c r="F248" s="46">
        <f t="shared" si="51"/>
        <v>300000</v>
      </c>
      <c r="G248" s="46">
        <f t="shared" si="51"/>
        <v>300000</v>
      </c>
      <c r="H248" s="46">
        <f t="shared" si="51"/>
        <v>200000</v>
      </c>
      <c r="I248" s="46">
        <f t="shared" si="51"/>
        <v>0</v>
      </c>
      <c r="J248" s="46">
        <f t="shared" si="51"/>
        <v>0</v>
      </c>
      <c r="K248" s="46">
        <f t="shared" si="51"/>
        <v>0</v>
      </c>
      <c r="L248" s="46">
        <f t="shared" si="51"/>
        <v>0</v>
      </c>
      <c r="M248" s="46">
        <f t="shared" si="51"/>
        <v>0</v>
      </c>
      <c r="N248" s="46">
        <f t="shared" si="51"/>
        <v>0</v>
      </c>
      <c r="O248" s="46">
        <f t="shared" si="51"/>
        <v>0</v>
      </c>
      <c r="P248" s="46">
        <f t="shared" si="48"/>
        <v>2030903.6400000001</v>
      </c>
    </row>
    <row r="249" spans="1:16" ht="14.25" customHeight="1" x14ac:dyDescent="0.25">
      <c r="A249" s="143" t="s">
        <v>179</v>
      </c>
      <c r="B249" s="149" t="s">
        <v>180</v>
      </c>
      <c r="C249" s="20" t="s">
        <v>28</v>
      </c>
      <c r="D249" s="50">
        <v>2350000</v>
      </c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1">
        <f t="shared" si="48"/>
        <v>2350000</v>
      </c>
    </row>
    <row r="250" spans="1:16" ht="14.25" customHeight="1" x14ac:dyDescent="0.25">
      <c r="A250" s="124"/>
      <c r="B250" s="124"/>
      <c r="C250" s="20" t="s">
        <v>29</v>
      </c>
      <c r="D250" s="50">
        <v>1000000</v>
      </c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1">
        <f t="shared" si="48"/>
        <v>1000000</v>
      </c>
    </row>
    <row r="251" spans="1:16" ht="14.25" customHeight="1" x14ac:dyDescent="0.25">
      <c r="A251" s="125"/>
      <c r="B251" s="125"/>
      <c r="C251" s="20" t="s">
        <v>30</v>
      </c>
      <c r="D251" s="50">
        <v>1000000</v>
      </c>
      <c r="E251" s="50">
        <v>200000</v>
      </c>
      <c r="F251" s="50">
        <v>300000</v>
      </c>
      <c r="G251" s="50">
        <v>300000</v>
      </c>
      <c r="H251" s="50">
        <v>200000</v>
      </c>
      <c r="I251" s="50"/>
      <c r="J251" s="50"/>
      <c r="K251" s="50"/>
      <c r="L251" s="50"/>
      <c r="M251" s="50"/>
      <c r="N251" s="50"/>
      <c r="O251" s="50"/>
      <c r="P251" s="51">
        <f t="shared" si="48"/>
        <v>2000000</v>
      </c>
    </row>
    <row r="252" spans="1:16" ht="14.25" customHeight="1" x14ac:dyDescent="0.25">
      <c r="A252" s="143" t="s">
        <v>181</v>
      </c>
      <c r="B252" s="149" t="s">
        <v>182</v>
      </c>
      <c r="C252" s="20" t="s">
        <v>28</v>
      </c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1">
        <f t="shared" si="48"/>
        <v>0</v>
      </c>
    </row>
    <row r="253" spans="1:16" ht="14.25" customHeight="1" x14ac:dyDescent="0.25">
      <c r="A253" s="124"/>
      <c r="B253" s="124"/>
      <c r="C253" s="20" t="s">
        <v>29</v>
      </c>
      <c r="D253" s="50">
        <v>30903.64</v>
      </c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1">
        <f t="shared" si="48"/>
        <v>30903.64</v>
      </c>
    </row>
    <row r="254" spans="1:16" ht="14.25" customHeight="1" x14ac:dyDescent="0.25">
      <c r="A254" s="125"/>
      <c r="B254" s="125"/>
      <c r="C254" s="20" t="s">
        <v>30</v>
      </c>
      <c r="D254" s="50">
        <v>30903.64</v>
      </c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1">
        <f t="shared" si="48"/>
        <v>30903.64</v>
      </c>
    </row>
    <row r="255" spans="1:16" ht="14.25" customHeight="1" x14ac:dyDescent="0.25">
      <c r="A255" s="154" t="s">
        <v>183</v>
      </c>
      <c r="B255" s="150" t="s">
        <v>184</v>
      </c>
      <c r="C255" s="44" t="s">
        <v>28</v>
      </c>
      <c r="D255" s="46">
        <f t="shared" ref="D255:O255" si="52">SUM(D258+D261+D264+D279+D282)</f>
        <v>659200</v>
      </c>
      <c r="E255" s="46">
        <f t="shared" si="52"/>
        <v>189200</v>
      </c>
      <c r="F255" s="46">
        <f t="shared" si="52"/>
        <v>44200</v>
      </c>
      <c r="G255" s="46">
        <f t="shared" si="52"/>
        <v>49200</v>
      </c>
      <c r="H255" s="46">
        <f t="shared" si="52"/>
        <v>84200</v>
      </c>
      <c r="I255" s="46">
        <f t="shared" si="52"/>
        <v>84200</v>
      </c>
      <c r="J255" s="46">
        <f t="shared" si="52"/>
        <v>84200</v>
      </c>
      <c r="K255" s="46">
        <f t="shared" si="52"/>
        <v>44200</v>
      </c>
      <c r="L255" s="46">
        <f t="shared" si="52"/>
        <v>34200</v>
      </c>
      <c r="M255" s="46">
        <f t="shared" si="52"/>
        <v>34200</v>
      </c>
      <c r="N255" s="46">
        <f t="shared" si="52"/>
        <v>34200</v>
      </c>
      <c r="O255" s="46">
        <f t="shared" si="52"/>
        <v>34200</v>
      </c>
      <c r="P255" s="46">
        <f t="shared" si="48"/>
        <v>1375400</v>
      </c>
    </row>
    <row r="256" spans="1:16" ht="14.25" customHeight="1" x14ac:dyDescent="0.25">
      <c r="A256" s="124"/>
      <c r="B256" s="124"/>
      <c r="C256" s="44" t="s">
        <v>29</v>
      </c>
      <c r="D256" s="46">
        <f t="shared" ref="D256:O256" si="53">SUM(D259+D262+D265+D280+D283)</f>
        <v>289635.75</v>
      </c>
      <c r="E256" s="46">
        <f t="shared" si="53"/>
        <v>0</v>
      </c>
      <c r="F256" s="46">
        <f t="shared" si="53"/>
        <v>0</v>
      </c>
      <c r="G256" s="46">
        <f t="shared" si="53"/>
        <v>0</v>
      </c>
      <c r="H256" s="46">
        <f t="shared" si="53"/>
        <v>0</v>
      </c>
      <c r="I256" s="46">
        <f t="shared" si="53"/>
        <v>0</v>
      </c>
      <c r="J256" s="46">
        <f t="shared" si="53"/>
        <v>0</v>
      </c>
      <c r="K256" s="46">
        <f t="shared" si="53"/>
        <v>0</v>
      </c>
      <c r="L256" s="46">
        <f t="shared" si="53"/>
        <v>0</v>
      </c>
      <c r="M256" s="46">
        <f t="shared" si="53"/>
        <v>0</v>
      </c>
      <c r="N256" s="46">
        <f t="shared" si="53"/>
        <v>0</v>
      </c>
      <c r="O256" s="46">
        <f t="shared" si="53"/>
        <v>0</v>
      </c>
      <c r="P256" s="46">
        <f t="shared" si="48"/>
        <v>289635.75</v>
      </c>
    </row>
    <row r="257" spans="1:16" ht="14.25" customHeight="1" x14ac:dyDescent="0.25">
      <c r="A257" s="125"/>
      <c r="B257" s="125"/>
      <c r="C257" s="44" t="s">
        <v>30</v>
      </c>
      <c r="D257" s="46">
        <f t="shared" ref="D257:O257" si="54">SUM(D260+D263+D266+D281+D284)</f>
        <v>291022.13</v>
      </c>
      <c r="E257" s="46">
        <f t="shared" si="54"/>
        <v>219200</v>
      </c>
      <c r="F257" s="46">
        <f t="shared" si="54"/>
        <v>44200</v>
      </c>
      <c r="G257" s="46">
        <f t="shared" si="54"/>
        <v>49200</v>
      </c>
      <c r="H257" s="46">
        <f t="shared" si="54"/>
        <v>84200</v>
      </c>
      <c r="I257" s="46">
        <f t="shared" si="54"/>
        <v>84200</v>
      </c>
      <c r="J257" s="46">
        <f t="shared" si="54"/>
        <v>84200</v>
      </c>
      <c r="K257" s="46">
        <f t="shared" si="54"/>
        <v>44200</v>
      </c>
      <c r="L257" s="46">
        <f t="shared" si="54"/>
        <v>34200</v>
      </c>
      <c r="M257" s="46">
        <f t="shared" si="54"/>
        <v>34200</v>
      </c>
      <c r="N257" s="46">
        <f t="shared" si="54"/>
        <v>34200</v>
      </c>
      <c r="O257" s="46">
        <f t="shared" si="54"/>
        <v>34200</v>
      </c>
      <c r="P257" s="46">
        <f t="shared" si="48"/>
        <v>1037222.13</v>
      </c>
    </row>
    <row r="258" spans="1:16" ht="14.25" customHeight="1" x14ac:dyDescent="0.25">
      <c r="A258" s="143" t="s">
        <v>185</v>
      </c>
      <c r="B258" s="149" t="s">
        <v>186</v>
      </c>
      <c r="C258" s="20" t="s">
        <v>28</v>
      </c>
      <c r="D258" s="50">
        <v>560000</v>
      </c>
      <c r="E258" s="50">
        <v>90000</v>
      </c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1">
        <f t="shared" si="48"/>
        <v>650000</v>
      </c>
    </row>
    <row r="259" spans="1:16" ht="14.25" customHeight="1" x14ac:dyDescent="0.25">
      <c r="A259" s="124"/>
      <c r="B259" s="124"/>
      <c r="C259" s="20" t="s">
        <v>29</v>
      </c>
      <c r="D259" s="50">
        <v>283935.75</v>
      </c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1">
        <f t="shared" si="48"/>
        <v>283935.75</v>
      </c>
    </row>
    <row r="260" spans="1:16" ht="14.25" customHeight="1" x14ac:dyDescent="0.25">
      <c r="A260" s="125"/>
      <c r="B260" s="125"/>
      <c r="C260" s="20" t="s">
        <v>30</v>
      </c>
      <c r="D260" s="50">
        <v>283935.75</v>
      </c>
      <c r="E260" s="50">
        <v>100000</v>
      </c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1">
        <f t="shared" si="48"/>
        <v>383935.75</v>
      </c>
    </row>
    <row r="261" spans="1:16" ht="14.25" customHeight="1" x14ac:dyDescent="0.25">
      <c r="A261" s="143" t="s">
        <v>187</v>
      </c>
      <c r="B261" s="149" t="s">
        <v>188</v>
      </c>
      <c r="C261" s="20" t="s">
        <v>28</v>
      </c>
      <c r="D261" s="50">
        <v>60000</v>
      </c>
      <c r="E261" s="50">
        <v>60000</v>
      </c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1">
        <f t="shared" si="48"/>
        <v>120000</v>
      </c>
    </row>
    <row r="262" spans="1:16" ht="14.25" customHeight="1" x14ac:dyDescent="0.25">
      <c r="A262" s="124"/>
      <c r="B262" s="124"/>
      <c r="C262" s="20" t="s">
        <v>29</v>
      </c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1">
        <f t="shared" si="48"/>
        <v>0</v>
      </c>
    </row>
    <row r="263" spans="1:16" ht="14.25" customHeight="1" x14ac:dyDescent="0.25">
      <c r="A263" s="125"/>
      <c r="B263" s="125"/>
      <c r="C263" s="20" t="s">
        <v>30</v>
      </c>
      <c r="D263" s="50"/>
      <c r="E263" s="50">
        <v>60000</v>
      </c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1">
        <f t="shared" si="48"/>
        <v>60000</v>
      </c>
    </row>
    <row r="264" spans="1:16" ht="14.25" customHeight="1" x14ac:dyDescent="0.25">
      <c r="A264" s="159" t="s">
        <v>189</v>
      </c>
      <c r="B264" s="152" t="s">
        <v>190</v>
      </c>
      <c r="C264" s="20" t="s">
        <v>28</v>
      </c>
      <c r="D264" s="21">
        <f t="shared" ref="D264:O264" si="55">SUM(D267+D270+D273+D276)</f>
        <v>30000</v>
      </c>
      <c r="E264" s="21">
        <f t="shared" si="55"/>
        <v>30000</v>
      </c>
      <c r="F264" s="21">
        <f t="shared" si="55"/>
        <v>35000</v>
      </c>
      <c r="G264" s="21">
        <f t="shared" si="55"/>
        <v>40000</v>
      </c>
      <c r="H264" s="21">
        <f t="shared" si="55"/>
        <v>75000</v>
      </c>
      <c r="I264" s="21">
        <f t="shared" si="55"/>
        <v>75000</v>
      </c>
      <c r="J264" s="21">
        <f t="shared" si="55"/>
        <v>75000</v>
      </c>
      <c r="K264" s="21">
        <f t="shared" si="55"/>
        <v>35000</v>
      </c>
      <c r="L264" s="21">
        <f t="shared" si="55"/>
        <v>25000</v>
      </c>
      <c r="M264" s="21">
        <f t="shared" si="55"/>
        <v>25000</v>
      </c>
      <c r="N264" s="21">
        <f t="shared" si="55"/>
        <v>25000</v>
      </c>
      <c r="O264" s="21">
        <f t="shared" si="55"/>
        <v>25000</v>
      </c>
      <c r="P264" s="27">
        <f t="shared" si="48"/>
        <v>495000</v>
      </c>
    </row>
    <row r="265" spans="1:16" ht="14.25" customHeight="1" x14ac:dyDescent="0.25">
      <c r="A265" s="124"/>
      <c r="B265" s="124"/>
      <c r="C265" s="20" t="s">
        <v>29</v>
      </c>
      <c r="D265" s="21">
        <f t="shared" ref="D265:O265" si="56">SUM(D268+D271+D274+D277)</f>
        <v>0</v>
      </c>
      <c r="E265" s="21">
        <f t="shared" si="56"/>
        <v>0</v>
      </c>
      <c r="F265" s="21">
        <f t="shared" si="56"/>
        <v>0</v>
      </c>
      <c r="G265" s="21">
        <f t="shared" si="56"/>
        <v>0</v>
      </c>
      <c r="H265" s="21">
        <f t="shared" si="56"/>
        <v>0</v>
      </c>
      <c r="I265" s="21">
        <f t="shared" si="56"/>
        <v>0</v>
      </c>
      <c r="J265" s="21">
        <f t="shared" si="56"/>
        <v>0</v>
      </c>
      <c r="K265" s="21">
        <f t="shared" si="56"/>
        <v>0</v>
      </c>
      <c r="L265" s="21">
        <f t="shared" si="56"/>
        <v>0</v>
      </c>
      <c r="M265" s="21">
        <f t="shared" si="56"/>
        <v>0</v>
      </c>
      <c r="N265" s="21">
        <f t="shared" si="56"/>
        <v>0</v>
      </c>
      <c r="O265" s="21">
        <f t="shared" si="56"/>
        <v>0</v>
      </c>
      <c r="P265" s="27">
        <f t="shared" si="48"/>
        <v>0</v>
      </c>
    </row>
    <row r="266" spans="1:16" ht="14.25" customHeight="1" x14ac:dyDescent="0.25">
      <c r="A266" s="125"/>
      <c r="B266" s="125"/>
      <c r="C266" s="20" t="s">
        <v>30</v>
      </c>
      <c r="D266" s="21">
        <f t="shared" ref="D266:O266" si="57">SUM(D269+D272+D275+D278)</f>
        <v>1386.38</v>
      </c>
      <c r="E266" s="21">
        <f t="shared" si="57"/>
        <v>50000</v>
      </c>
      <c r="F266" s="21">
        <f t="shared" si="57"/>
        <v>35000</v>
      </c>
      <c r="G266" s="21">
        <f t="shared" si="57"/>
        <v>40000</v>
      </c>
      <c r="H266" s="21">
        <f t="shared" si="57"/>
        <v>75000</v>
      </c>
      <c r="I266" s="21">
        <f t="shared" si="57"/>
        <v>75000</v>
      </c>
      <c r="J266" s="21">
        <f t="shared" si="57"/>
        <v>75000</v>
      </c>
      <c r="K266" s="21">
        <f t="shared" si="57"/>
        <v>35000</v>
      </c>
      <c r="L266" s="21">
        <f t="shared" si="57"/>
        <v>25000</v>
      </c>
      <c r="M266" s="21">
        <f t="shared" si="57"/>
        <v>25000</v>
      </c>
      <c r="N266" s="21">
        <f t="shared" si="57"/>
        <v>25000</v>
      </c>
      <c r="O266" s="21">
        <f t="shared" si="57"/>
        <v>25000</v>
      </c>
      <c r="P266" s="27">
        <f t="shared" si="48"/>
        <v>486386.38</v>
      </c>
    </row>
    <row r="267" spans="1:16" ht="14.25" customHeight="1" x14ac:dyDescent="0.25">
      <c r="A267" s="157" t="s">
        <v>191</v>
      </c>
      <c r="B267" s="151" t="s">
        <v>192</v>
      </c>
      <c r="C267" s="11" t="s">
        <v>28</v>
      </c>
      <c r="D267" s="24">
        <v>15000</v>
      </c>
      <c r="E267" s="24">
        <v>15000</v>
      </c>
      <c r="F267" s="24">
        <v>10000</v>
      </c>
      <c r="G267" s="24">
        <v>10000</v>
      </c>
      <c r="H267" s="24">
        <v>20000</v>
      </c>
      <c r="I267" s="24">
        <v>20000</v>
      </c>
      <c r="J267" s="24">
        <v>20000</v>
      </c>
      <c r="K267" s="24">
        <v>10000</v>
      </c>
      <c r="L267" s="24">
        <v>10000</v>
      </c>
      <c r="M267" s="24">
        <v>10000</v>
      </c>
      <c r="N267" s="24">
        <v>10000</v>
      </c>
      <c r="O267" s="24">
        <v>10000</v>
      </c>
      <c r="P267" s="48">
        <f t="shared" si="48"/>
        <v>160000</v>
      </c>
    </row>
    <row r="268" spans="1:16" ht="14.25" customHeight="1" x14ac:dyDescent="0.25">
      <c r="A268" s="124"/>
      <c r="B268" s="124"/>
      <c r="C268" s="11" t="s">
        <v>29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48">
        <f t="shared" si="48"/>
        <v>0</v>
      </c>
    </row>
    <row r="269" spans="1:16" ht="14.25" customHeight="1" x14ac:dyDescent="0.25">
      <c r="A269" s="125"/>
      <c r="B269" s="125"/>
      <c r="C269" s="11" t="s">
        <v>30</v>
      </c>
      <c r="D269" s="24"/>
      <c r="E269" s="24">
        <v>15000</v>
      </c>
      <c r="F269" s="24">
        <v>10000</v>
      </c>
      <c r="G269" s="24">
        <v>10000</v>
      </c>
      <c r="H269" s="24">
        <v>20000</v>
      </c>
      <c r="I269" s="24">
        <v>20000</v>
      </c>
      <c r="J269" s="24">
        <v>20000</v>
      </c>
      <c r="K269" s="24">
        <v>10000</v>
      </c>
      <c r="L269" s="24">
        <v>10000</v>
      </c>
      <c r="M269" s="24">
        <v>10000</v>
      </c>
      <c r="N269" s="24">
        <v>10000</v>
      </c>
      <c r="O269" s="24">
        <v>10000</v>
      </c>
      <c r="P269" s="48">
        <f t="shared" si="48"/>
        <v>145000</v>
      </c>
    </row>
    <row r="270" spans="1:16" ht="14.25" customHeight="1" x14ac:dyDescent="0.25">
      <c r="A270" s="157" t="s">
        <v>193</v>
      </c>
      <c r="B270" s="151" t="s">
        <v>194</v>
      </c>
      <c r="C270" s="11" t="s">
        <v>28</v>
      </c>
      <c r="D270" s="24">
        <v>10000</v>
      </c>
      <c r="E270" s="24">
        <v>10000</v>
      </c>
      <c r="F270" s="24">
        <v>10000</v>
      </c>
      <c r="G270" s="24">
        <v>5000</v>
      </c>
      <c r="H270" s="24">
        <v>10000</v>
      </c>
      <c r="I270" s="24">
        <v>10000</v>
      </c>
      <c r="J270" s="24">
        <v>10000</v>
      </c>
      <c r="K270" s="24">
        <v>10000</v>
      </c>
      <c r="L270" s="24">
        <v>10000</v>
      </c>
      <c r="M270" s="24">
        <v>10000</v>
      </c>
      <c r="N270" s="24">
        <v>10000</v>
      </c>
      <c r="O270" s="24">
        <v>10000</v>
      </c>
      <c r="P270" s="48">
        <f t="shared" si="48"/>
        <v>115000</v>
      </c>
    </row>
    <row r="271" spans="1:16" ht="14.25" customHeight="1" x14ac:dyDescent="0.25">
      <c r="A271" s="124"/>
      <c r="B271" s="124"/>
      <c r="C271" s="11" t="s">
        <v>29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48">
        <f t="shared" si="48"/>
        <v>0</v>
      </c>
    </row>
    <row r="272" spans="1:16" ht="14.25" customHeight="1" x14ac:dyDescent="0.25">
      <c r="A272" s="125"/>
      <c r="B272" s="125"/>
      <c r="C272" s="11" t="s">
        <v>30</v>
      </c>
      <c r="D272" s="24">
        <v>1386.38</v>
      </c>
      <c r="E272" s="24">
        <v>10000</v>
      </c>
      <c r="F272" s="24">
        <v>10000</v>
      </c>
      <c r="G272" s="24">
        <v>5000</v>
      </c>
      <c r="H272" s="24">
        <v>10000</v>
      </c>
      <c r="I272" s="24">
        <v>10000</v>
      </c>
      <c r="J272" s="24">
        <v>10000</v>
      </c>
      <c r="K272" s="24">
        <v>10000</v>
      </c>
      <c r="L272" s="24">
        <v>10000</v>
      </c>
      <c r="M272" s="24">
        <v>10000</v>
      </c>
      <c r="N272" s="24">
        <v>10000</v>
      </c>
      <c r="O272" s="24">
        <v>10000</v>
      </c>
      <c r="P272" s="48">
        <f t="shared" si="48"/>
        <v>106386.38</v>
      </c>
    </row>
    <row r="273" spans="1:16" ht="14.25" customHeight="1" x14ac:dyDescent="0.25">
      <c r="A273" s="157" t="s">
        <v>195</v>
      </c>
      <c r="B273" s="151" t="s">
        <v>196</v>
      </c>
      <c r="C273" s="11" t="s">
        <v>28</v>
      </c>
      <c r="D273" s="24"/>
      <c r="E273" s="24"/>
      <c r="F273" s="24">
        <v>10000</v>
      </c>
      <c r="G273" s="24">
        <v>20000</v>
      </c>
      <c r="H273" s="24">
        <v>40000</v>
      </c>
      <c r="I273" s="24">
        <v>40000</v>
      </c>
      <c r="J273" s="24">
        <v>40000</v>
      </c>
      <c r="K273" s="24">
        <v>10000</v>
      </c>
      <c r="L273" s="24"/>
      <c r="M273" s="24"/>
      <c r="N273" s="24"/>
      <c r="O273" s="24"/>
      <c r="P273" s="48">
        <f t="shared" si="48"/>
        <v>160000</v>
      </c>
    </row>
    <row r="274" spans="1:16" ht="14.25" customHeight="1" x14ac:dyDescent="0.25">
      <c r="A274" s="124"/>
      <c r="B274" s="124"/>
      <c r="C274" s="11" t="s">
        <v>29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48">
        <f t="shared" si="48"/>
        <v>0</v>
      </c>
    </row>
    <row r="275" spans="1:16" ht="14.25" customHeight="1" x14ac:dyDescent="0.25">
      <c r="A275" s="125"/>
      <c r="B275" s="125"/>
      <c r="C275" s="11" t="s">
        <v>30</v>
      </c>
      <c r="D275" s="24"/>
      <c r="E275" s="24">
        <v>20000</v>
      </c>
      <c r="F275" s="24">
        <v>10000</v>
      </c>
      <c r="G275" s="24">
        <v>20000</v>
      </c>
      <c r="H275" s="24">
        <v>40000</v>
      </c>
      <c r="I275" s="24">
        <v>40000</v>
      </c>
      <c r="J275" s="24">
        <v>40000</v>
      </c>
      <c r="K275" s="24">
        <v>10000</v>
      </c>
      <c r="L275" s="24"/>
      <c r="M275" s="24"/>
      <c r="N275" s="24"/>
      <c r="O275" s="24"/>
      <c r="P275" s="48">
        <f t="shared" si="48"/>
        <v>180000</v>
      </c>
    </row>
    <row r="276" spans="1:16" ht="14.25" customHeight="1" x14ac:dyDescent="0.25">
      <c r="A276" s="157" t="s">
        <v>197</v>
      </c>
      <c r="B276" s="151" t="s">
        <v>198</v>
      </c>
      <c r="C276" s="11" t="s">
        <v>28</v>
      </c>
      <c r="D276" s="24">
        <v>5000</v>
      </c>
      <c r="E276" s="24">
        <v>5000</v>
      </c>
      <c r="F276" s="24">
        <v>5000</v>
      </c>
      <c r="G276" s="24">
        <v>5000</v>
      </c>
      <c r="H276" s="24">
        <v>5000</v>
      </c>
      <c r="I276" s="24">
        <v>5000</v>
      </c>
      <c r="J276" s="24">
        <v>5000</v>
      </c>
      <c r="K276" s="24">
        <v>5000</v>
      </c>
      <c r="L276" s="24">
        <v>5000</v>
      </c>
      <c r="M276" s="24">
        <v>5000</v>
      </c>
      <c r="N276" s="24">
        <v>5000</v>
      </c>
      <c r="O276" s="24">
        <v>5000</v>
      </c>
      <c r="P276" s="48">
        <f t="shared" si="48"/>
        <v>60000</v>
      </c>
    </row>
    <row r="277" spans="1:16" ht="14.25" customHeight="1" x14ac:dyDescent="0.25">
      <c r="A277" s="124"/>
      <c r="B277" s="124"/>
      <c r="C277" s="11" t="s">
        <v>29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48">
        <f t="shared" si="48"/>
        <v>0</v>
      </c>
    </row>
    <row r="278" spans="1:16" ht="14.25" customHeight="1" x14ac:dyDescent="0.25">
      <c r="A278" s="125"/>
      <c r="B278" s="125"/>
      <c r="C278" s="11" t="s">
        <v>30</v>
      </c>
      <c r="D278" s="24"/>
      <c r="E278" s="24">
        <v>5000</v>
      </c>
      <c r="F278" s="24">
        <v>5000</v>
      </c>
      <c r="G278" s="24">
        <v>5000</v>
      </c>
      <c r="H278" s="24">
        <v>5000</v>
      </c>
      <c r="I278" s="24">
        <v>5000</v>
      </c>
      <c r="J278" s="24">
        <v>5000</v>
      </c>
      <c r="K278" s="24">
        <v>5000</v>
      </c>
      <c r="L278" s="24">
        <v>5000</v>
      </c>
      <c r="M278" s="24">
        <v>5000</v>
      </c>
      <c r="N278" s="24">
        <v>5000</v>
      </c>
      <c r="O278" s="24">
        <v>5000</v>
      </c>
      <c r="P278" s="48">
        <f t="shared" si="48"/>
        <v>55000</v>
      </c>
    </row>
    <row r="279" spans="1:16" ht="14.25" customHeight="1" x14ac:dyDescent="0.25">
      <c r="A279" s="143" t="s">
        <v>199</v>
      </c>
      <c r="B279" s="149" t="s">
        <v>200</v>
      </c>
      <c r="C279" s="20" t="s">
        <v>28</v>
      </c>
      <c r="D279" s="50">
        <v>3500</v>
      </c>
      <c r="E279" s="50">
        <v>3500</v>
      </c>
      <c r="F279" s="50">
        <v>3500</v>
      </c>
      <c r="G279" s="50">
        <v>3500</v>
      </c>
      <c r="H279" s="50">
        <v>3500</v>
      </c>
      <c r="I279" s="50">
        <v>3500</v>
      </c>
      <c r="J279" s="50">
        <v>3500</v>
      </c>
      <c r="K279" s="50">
        <v>3500</v>
      </c>
      <c r="L279" s="50">
        <v>3500</v>
      </c>
      <c r="M279" s="50">
        <v>3500</v>
      </c>
      <c r="N279" s="50">
        <v>3500</v>
      </c>
      <c r="O279" s="50">
        <v>3500</v>
      </c>
      <c r="P279" s="51">
        <f t="shared" si="48"/>
        <v>42000</v>
      </c>
    </row>
    <row r="280" spans="1:16" ht="14.25" customHeight="1" x14ac:dyDescent="0.25">
      <c r="A280" s="124"/>
      <c r="B280" s="124"/>
      <c r="C280" s="20" t="s">
        <v>29</v>
      </c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1">
        <f t="shared" si="48"/>
        <v>0</v>
      </c>
    </row>
    <row r="281" spans="1:16" ht="14.25" customHeight="1" x14ac:dyDescent="0.25">
      <c r="A281" s="125"/>
      <c r="B281" s="125"/>
      <c r="C281" s="20" t="s">
        <v>30</v>
      </c>
      <c r="D281" s="50"/>
      <c r="E281" s="50">
        <v>3500</v>
      </c>
      <c r="F281" s="50">
        <v>3500</v>
      </c>
      <c r="G281" s="50">
        <v>3500</v>
      </c>
      <c r="H281" s="50">
        <v>3500</v>
      </c>
      <c r="I281" s="50">
        <v>3500</v>
      </c>
      <c r="J281" s="50">
        <v>3500</v>
      </c>
      <c r="K281" s="50">
        <v>3500</v>
      </c>
      <c r="L281" s="50">
        <v>3500</v>
      </c>
      <c r="M281" s="50">
        <v>3500</v>
      </c>
      <c r="N281" s="50">
        <v>3500</v>
      </c>
      <c r="O281" s="50">
        <v>3500</v>
      </c>
      <c r="P281" s="51">
        <f t="shared" si="48"/>
        <v>38500</v>
      </c>
    </row>
    <row r="282" spans="1:16" ht="14.25" customHeight="1" x14ac:dyDescent="0.25">
      <c r="A282" s="143" t="s">
        <v>201</v>
      </c>
      <c r="B282" s="149" t="s">
        <v>202</v>
      </c>
      <c r="C282" s="20" t="s">
        <v>28</v>
      </c>
      <c r="D282" s="50">
        <v>5700</v>
      </c>
      <c r="E282" s="50">
        <v>5700</v>
      </c>
      <c r="F282" s="50">
        <v>5700</v>
      </c>
      <c r="G282" s="50">
        <v>5700</v>
      </c>
      <c r="H282" s="50">
        <v>5700</v>
      </c>
      <c r="I282" s="50">
        <v>5700</v>
      </c>
      <c r="J282" s="50">
        <v>5700</v>
      </c>
      <c r="K282" s="50">
        <v>5700</v>
      </c>
      <c r="L282" s="50">
        <v>5700</v>
      </c>
      <c r="M282" s="50">
        <v>5700</v>
      </c>
      <c r="N282" s="50">
        <v>5700</v>
      </c>
      <c r="O282" s="50">
        <v>5700</v>
      </c>
      <c r="P282" s="51">
        <f t="shared" si="48"/>
        <v>68400</v>
      </c>
    </row>
    <row r="283" spans="1:16" ht="14.25" customHeight="1" x14ac:dyDescent="0.25">
      <c r="A283" s="124"/>
      <c r="B283" s="124"/>
      <c r="C283" s="20" t="s">
        <v>29</v>
      </c>
      <c r="D283" s="50">
        <v>5700</v>
      </c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1">
        <f t="shared" si="48"/>
        <v>5700</v>
      </c>
    </row>
    <row r="284" spans="1:16" ht="14.25" customHeight="1" x14ac:dyDescent="0.25">
      <c r="A284" s="125"/>
      <c r="B284" s="125"/>
      <c r="C284" s="20" t="s">
        <v>30</v>
      </c>
      <c r="D284" s="50">
        <v>5700</v>
      </c>
      <c r="E284" s="50">
        <v>5700</v>
      </c>
      <c r="F284" s="50">
        <v>5700</v>
      </c>
      <c r="G284" s="50">
        <v>5700</v>
      </c>
      <c r="H284" s="50">
        <v>5700</v>
      </c>
      <c r="I284" s="50">
        <v>5700</v>
      </c>
      <c r="J284" s="50">
        <v>5700</v>
      </c>
      <c r="K284" s="50">
        <v>5700</v>
      </c>
      <c r="L284" s="50">
        <v>5700</v>
      </c>
      <c r="M284" s="50">
        <v>5700</v>
      </c>
      <c r="N284" s="50">
        <v>5700</v>
      </c>
      <c r="O284" s="50">
        <v>5700</v>
      </c>
      <c r="P284" s="51">
        <f t="shared" si="48"/>
        <v>68400</v>
      </c>
    </row>
    <row r="285" spans="1:16" ht="14.25" customHeight="1" x14ac:dyDescent="0.25">
      <c r="A285" s="154" t="s">
        <v>203</v>
      </c>
      <c r="B285" s="150" t="s">
        <v>204</v>
      </c>
      <c r="C285" s="44" t="s">
        <v>28</v>
      </c>
      <c r="D285" s="46">
        <f t="shared" ref="D285:O285" si="58">SUM(D288+D291+D294+D297+D300+D303+D306)</f>
        <v>29900</v>
      </c>
      <c r="E285" s="46">
        <f t="shared" si="58"/>
        <v>75900</v>
      </c>
      <c r="F285" s="46">
        <f t="shared" si="58"/>
        <v>26900</v>
      </c>
      <c r="G285" s="46">
        <f t="shared" si="58"/>
        <v>29900</v>
      </c>
      <c r="H285" s="46">
        <f t="shared" si="58"/>
        <v>23900</v>
      </c>
      <c r="I285" s="46">
        <f t="shared" si="58"/>
        <v>28900</v>
      </c>
      <c r="J285" s="46">
        <f t="shared" si="58"/>
        <v>23900</v>
      </c>
      <c r="K285" s="46">
        <f t="shared" si="58"/>
        <v>29900</v>
      </c>
      <c r="L285" s="46">
        <f t="shared" si="58"/>
        <v>23900</v>
      </c>
      <c r="M285" s="46">
        <f t="shared" si="58"/>
        <v>29900</v>
      </c>
      <c r="N285" s="46">
        <f t="shared" si="58"/>
        <v>34900</v>
      </c>
      <c r="O285" s="46">
        <f t="shared" si="58"/>
        <v>23900</v>
      </c>
      <c r="P285" s="46">
        <f t="shared" si="48"/>
        <v>381800</v>
      </c>
    </row>
    <row r="286" spans="1:16" ht="14.25" customHeight="1" x14ac:dyDescent="0.25">
      <c r="A286" s="124"/>
      <c r="B286" s="124"/>
      <c r="C286" s="44" t="s">
        <v>29</v>
      </c>
      <c r="D286" s="46">
        <f t="shared" ref="D286:O286" si="59">SUM(D289+D292+D295+D298+D301+D304+D307)</f>
        <v>25241</v>
      </c>
      <c r="E286" s="46">
        <f t="shared" si="59"/>
        <v>0</v>
      </c>
      <c r="F286" s="46">
        <f t="shared" si="59"/>
        <v>0</v>
      </c>
      <c r="G286" s="46">
        <f t="shared" si="59"/>
        <v>0</v>
      </c>
      <c r="H286" s="46">
        <f t="shared" si="59"/>
        <v>0</v>
      </c>
      <c r="I286" s="46">
        <f t="shared" si="59"/>
        <v>0</v>
      </c>
      <c r="J286" s="46">
        <f t="shared" si="59"/>
        <v>0</v>
      </c>
      <c r="K286" s="46">
        <f t="shared" si="59"/>
        <v>0</v>
      </c>
      <c r="L286" s="46">
        <f t="shared" si="59"/>
        <v>0</v>
      </c>
      <c r="M286" s="46">
        <f t="shared" si="59"/>
        <v>0</v>
      </c>
      <c r="N286" s="46">
        <f t="shared" si="59"/>
        <v>0</v>
      </c>
      <c r="O286" s="46">
        <f t="shared" si="59"/>
        <v>0</v>
      </c>
      <c r="P286" s="46">
        <f t="shared" si="48"/>
        <v>25241</v>
      </c>
    </row>
    <row r="287" spans="1:16" ht="14.25" customHeight="1" x14ac:dyDescent="0.25">
      <c r="A287" s="125"/>
      <c r="B287" s="125"/>
      <c r="C287" s="44" t="s">
        <v>30</v>
      </c>
      <c r="D287" s="46">
        <f t="shared" ref="D287:O287" si="60">SUM(D290+D293+D296+D299+D302+D305+D308)</f>
        <v>27741</v>
      </c>
      <c r="E287" s="46">
        <f t="shared" si="60"/>
        <v>23900</v>
      </c>
      <c r="F287" s="46">
        <f t="shared" si="60"/>
        <v>26900</v>
      </c>
      <c r="G287" s="46">
        <f t="shared" si="60"/>
        <v>29900</v>
      </c>
      <c r="H287" s="46">
        <f t="shared" si="60"/>
        <v>23900</v>
      </c>
      <c r="I287" s="46">
        <f t="shared" si="60"/>
        <v>28900</v>
      </c>
      <c r="J287" s="46">
        <f t="shared" si="60"/>
        <v>23900</v>
      </c>
      <c r="K287" s="46">
        <f t="shared" si="60"/>
        <v>29900</v>
      </c>
      <c r="L287" s="46">
        <f t="shared" si="60"/>
        <v>23900</v>
      </c>
      <c r="M287" s="46">
        <f t="shared" si="60"/>
        <v>29900</v>
      </c>
      <c r="N287" s="46">
        <f t="shared" si="60"/>
        <v>34900</v>
      </c>
      <c r="O287" s="46">
        <f t="shared" si="60"/>
        <v>23900</v>
      </c>
      <c r="P287" s="46">
        <f t="shared" si="48"/>
        <v>327641</v>
      </c>
    </row>
    <row r="288" spans="1:16" ht="14.25" customHeight="1" x14ac:dyDescent="0.25">
      <c r="A288" s="143" t="s">
        <v>205</v>
      </c>
      <c r="B288" s="149" t="s">
        <v>206</v>
      </c>
      <c r="C288" s="20" t="s">
        <v>28</v>
      </c>
      <c r="D288" s="50">
        <v>6000</v>
      </c>
      <c r="E288" s="50">
        <v>6000</v>
      </c>
      <c r="F288" s="50">
        <v>6000</v>
      </c>
      <c r="G288" s="50">
        <v>6000</v>
      </c>
      <c r="H288" s="50">
        <v>6000</v>
      </c>
      <c r="I288" s="50">
        <v>6000</v>
      </c>
      <c r="J288" s="50">
        <v>6000</v>
      </c>
      <c r="K288" s="50">
        <v>6000</v>
      </c>
      <c r="L288" s="50">
        <v>6000</v>
      </c>
      <c r="M288" s="50">
        <v>6000</v>
      </c>
      <c r="N288" s="50">
        <v>6000</v>
      </c>
      <c r="O288" s="50">
        <v>6000</v>
      </c>
      <c r="P288" s="51">
        <f t="shared" si="48"/>
        <v>72000</v>
      </c>
    </row>
    <row r="289" spans="1:16" ht="14.25" customHeight="1" x14ac:dyDescent="0.25">
      <c r="A289" s="124"/>
      <c r="B289" s="124"/>
      <c r="C289" s="20" t="s">
        <v>29</v>
      </c>
      <c r="D289" s="50">
        <v>11541</v>
      </c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1">
        <f t="shared" si="48"/>
        <v>11541</v>
      </c>
    </row>
    <row r="290" spans="1:16" ht="14.25" customHeight="1" x14ac:dyDescent="0.25">
      <c r="A290" s="125"/>
      <c r="B290" s="125"/>
      <c r="C290" s="20" t="s">
        <v>30</v>
      </c>
      <c r="D290" s="50">
        <v>11541</v>
      </c>
      <c r="E290" s="50">
        <v>6000</v>
      </c>
      <c r="F290" s="50">
        <v>6000</v>
      </c>
      <c r="G290" s="50">
        <v>6000</v>
      </c>
      <c r="H290" s="50">
        <v>6000</v>
      </c>
      <c r="I290" s="50">
        <v>6000</v>
      </c>
      <c r="J290" s="50">
        <v>6000</v>
      </c>
      <c r="K290" s="50">
        <v>6000</v>
      </c>
      <c r="L290" s="50">
        <v>6000</v>
      </c>
      <c r="M290" s="50">
        <v>6000</v>
      </c>
      <c r="N290" s="50">
        <v>6000</v>
      </c>
      <c r="O290" s="50">
        <v>6000</v>
      </c>
      <c r="P290" s="51">
        <f t="shared" si="48"/>
        <v>77541</v>
      </c>
    </row>
    <row r="291" spans="1:16" ht="14.25" customHeight="1" x14ac:dyDescent="0.25">
      <c r="A291" s="143" t="s">
        <v>207</v>
      </c>
      <c r="B291" s="149" t="s">
        <v>208</v>
      </c>
      <c r="C291" s="20" t="s">
        <v>28</v>
      </c>
      <c r="D291" s="50">
        <v>5000</v>
      </c>
      <c r="E291" s="50">
        <v>5000</v>
      </c>
      <c r="F291" s="50">
        <v>5000</v>
      </c>
      <c r="G291" s="50">
        <v>5000</v>
      </c>
      <c r="H291" s="50">
        <v>5000</v>
      </c>
      <c r="I291" s="50">
        <v>5000</v>
      </c>
      <c r="J291" s="50">
        <v>5000</v>
      </c>
      <c r="K291" s="50">
        <v>5000</v>
      </c>
      <c r="L291" s="50">
        <v>5000</v>
      </c>
      <c r="M291" s="50">
        <v>5000</v>
      </c>
      <c r="N291" s="50">
        <v>5000</v>
      </c>
      <c r="O291" s="50">
        <v>5000</v>
      </c>
      <c r="P291" s="51">
        <f t="shared" si="48"/>
        <v>60000</v>
      </c>
    </row>
    <row r="292" spans="1:16" ht="14.25" customHeight="1" x14ac:dyDescent="0.25">
      <c r="A292" s="124"/>
      <c r="B292" s="124"/>
      <c r="C292" s="20" t="s">
        <v>29</v>
      </c>
      <c r="D292" s="50">
        <v>4000</v>
      </c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1">
        <f t="shared" si="48"/>
        <v>4000</v>
      </c>
    </row>
    <row r="293" spans="1:16" ht="14.25" customHeight="1" x14ac:dyDescent="0.25">
      <c r="A293" s="125"/>
      <c r="B293" s="125"/>
      <c r="C293" s="20" t="s">
        <v>30</v>
      </c>
      <c r="D293" s="50">
        <v>4000</v>
      </c>
      <c r="E293" s="50">
        <v>5000</v>
      </c>
      <c r="F293" s="50">
        <v>5000</v>
      </c>
      <c r="G293" s="50">
        <v>5000</v>
      </c>
      <c r="H293" s="50">
        <v>5000</v>
      </c>
      <c r="I293" s="50">
        <v>5000</v>
      </c>
      <c r="J293" s="50">
        <v>5000</v>
      </c>
      <c r="K293" s="50">
        <v>5000</v>
      </c>
      <c r="L293" s="50">
        <v>5000</v>
      </c>
      <c r="M293" s="50">
        <v>5000</v>
      </c>
      <c r="N293" s="50">
        <v>5000</v>
      </c>
      <c r="O293" s="50">
        <v>5000</v>
      </c>
      <c r="P293" s="51">
        <f t="shared" si="48"/>
        <v>59000</v>
      </c>
    </row>
    <row r="294" spans="1:16" ht="14.25" customHeight="1" x14ac:dyDescent="0.25">
      <c r="A294" s="143" t="s">
        <v>209</v>
      </c>
      <c r="B294" s="149" t="s">
        <v>210</v>
      </c>
      <c r="C294" s="20" t="s">
        <v>28</v>
      </c>
      <c r="D294" s="50">
        <v>5000</v>
      </c>
      <c r="E294" s="50">
        <v>5000</v>
      </c>
      <c r="F294" s="50">
        <v>5000</v>
      </c>
      <c r="G294" s="50">
        <v>5000</v>
      </c>
      <c r="H294" s="50">
        <v>5000</v>
      </c>
      <c r="I294" s="50">
        <v>5000</v>
      </c>
      <c r="J294" s="50">
        <v>5000</v>
      </c>
      <c r="K294" s="50">
        <v>5000</v>
      </c>
      <c r="L294" s="50">
        <v>5000</v>
      </c>
      <c r="M294" s="50">
        <v>5000</v>
      </c>
      <c r="N294" s="50">
        <v>5000</v>
      </c>
      <c r="O294" s="50">
        <v>5000</v>
      </c>
      <c r="P294" s="51">
        <f t="shared" si="48"/>
        <v>60000</v>
      </c>
    </row>
    <row r="295" spans="1:16" ht="14.25" customHeight="1" x14ac:dyDescent="0.25">
      <c r="A295" s="124"/>
      <c r="B295" s="124"/>
      <c r="C295" s="20" t="s">
        <v>29</v>
      </c>
      <c r="D295" s="50">
        <v>4400</v>
      </c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1">
        <f t="shared" si="48"/>
        <v>4400</v>
      </c>
    </row>
    <row r="296" spans="1:16" ht="14.25" customHeight="1" x14ac:dyDescent="0.25">
      <c r="A296" s="125"/>
      <c r="B296" s="125"/>
      <c r="C296" s="20" t="s">
        <v>30</v>
      </c>
      <c r="D296" s="50">
        <v>6900</v>
      </c>
      <c r="E296" s="50">
        <v>5000</v>
      </c>
      <c r="F296" s="50">
        <v>5000</v>
      </c>
      <c r="G296" s="50">
        <v>5000</v>
      </c>
      <c r="H296" s="50">
        <v>5000</v>
      </c>
      <c r="I296" s="50">
        <v>5000</v>
      </c>
      <c r="J296" s="50">
        <v>5000</v>
      </c>
      <c r="K296" s="50">
        <v>5000</v>
      </c>
      <c r="L296" s="50">
        <v>5000</v>
      </c>
      <c r="M296" s="50">
        <v>5000</v>
      </c>
      <c r="N296" s="50">
        <v>5000</v>
      </c>
      <c r="O296" s="50">
        <v>5000</v>
      </c>
      <c r="P296" s="51">
        <f t="shared" si="48"/>
        <v>61900</v>
      </c>
    </row>
    <row r="297" spans="1:16" ht="14.25" customHeight="1" x14ac:dyDescent="0.25">
      <c r="A297" s="143" t="s">
        <v>211</v>
      </c>
      <c r="B297" s="149" t="s">
        <v>212</v>
      </c>
      <c r="C297" s="20" t="s">
        <v>28</v>
      </c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1">
        <f t="shared" ref="P297:P360" si="61">SUM(D297:O297)</f>
        <v>0</v>
      </c>
    </row>
    <row r="298" spans="1:16" ht="14.25" customHeight="1" x14ac:dyDescent="0.25">
      <c r="A298" s="124"/>
      <c r="B298" s="124"/>
      <c r="C298" s="20" t="s">
        <v>29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1">
        <f t="shared" si="61"/>
        <v>0</v>
      </c>
    </row>
    <row r="299" spans="1:16" ht="14.25" customHeight="1" x14ac:dyDescent="0.25">
      <c r="A299" s="125"/>
      <c r="B299" s="125"/>
      <c r="C299" s="20" t="s">
        <v>30</v>
      </c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1">
        <f t="shared" si="61"/>
        <v>0</v>
      </c>
    </row>
    <row r="300" spans="1:16" ht="14.25" customHeight="1" x14ac:dyDescent="0.25">
      <c r="A300" s="143" t="s">
        <v>213</v>
      </c>
      <c r="B300" s="149" t="s">
        <v>214</v>
      </c>
      <c r="C300" s="20" t="s">
        <v>28</v>
      </c>
      <c r="D300" s="50">
        <v>3000</v>
      </c>
      <c r="E300" s="50">
        <v>52000</v>
      </c>
      <c r="F300" s="50"/>
      <c r="G300" s="50">
        <v>3000</v>
      </c>
      <c r="H300" s="50"/>
      <c r="I300" s="50">
        <v>2000</v>
      </c>
      <c r="J300" s="50"/>
      <c r="K300" s="50">
        <v>3000</v>
      </c>
      <c r="L300" s="50"/>
      <c r="M300" s="50">
        <v>3000</v>
      </c>
      <c r="N300" s="50">
        <v>11000</v>
      </c>
      <c r="O300" s="50"/>
      <c r="P300" s="51">
        <f t="shared" si="61"/>
        <v>77000</v>
      </c>
    </row>
    <row r="301" spans="1:16" ht="14.25" customHeight="1" x14ac:dyDescent="0.25">
      <c r="A301" s="124"/>
      <c r="B301" s="124"/>
      <c r="C301" s="20" t="s">
        <v>29</v>
      </c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1">
        <f t="shared" si="61"/>
        <v>0</v>
      </c>
    </row>
    <row r="302" spans="1:16" ht="14.25" customHeight="1" x14ac:dyDescent="0.25">
      <c r="A302" s="125"/>
      <c r="B302" s="125"/>
      <c r="C302" s="20" t="s">
        <v>30</v>
      </c>
      <c r="D302" s="50"/>
      <c r="E302" s="50"/>
      <c r="F302" s="50"/>
      <c r="G302" s="50">
        <v>3000</v>
      </c>
      <c r="H302" s="50"/>
      <c r="I302" s="50">
        <v>2000</v>
      </c>
      <c r="J302" s="50"/>
      <c r="K302" s="50">
        <v>3000</v>
      </c>
      <c r="L302" s="50"/>
      <c r="M302" s="50">
        <v>3000</v>
      </c>
      <c r="N302" s="50">
        <v>11000</v>
      </c>
      <c r="O302" s="50"/>
      <c r="P302" s="51">
        <f t="shared" si="61"/>
        <v>22000</v>
      </c>
    </row>
    <row r="303" spans="1:16" ht="14.25" customHeight="1" x14ac:dyDescent="0.25">
      <c r="A303" s="143" t="s">
        <v>215</v>
      </c>
      <c r="B303" s="149" t="s">
        <v>216</v>
      </c>
      <c r="C303" s="20" t="s">
        <v>28</v>
      </c>
      <c r="D303" s="50">
        <v>3000</v>
      </c>
      <c r="E303" s="50"/>
      <c r="F303" s="50">
        <v>3000</v>
      </c>
      <c r="G303" s="50">
        <v>3000</v>
      </c>
      <c r="H303" s="50"/>
      <c r="I303" s="50">
        <v>3000</v>
      </c>
      <c r="J303" s="50"/>
      <c r="K303" s="50">
        <v>3000</v>
      </c>
      <c r="L303" s="50"/>
      <c r="M303" s="50">
        <v>3000</v>
      </c>
      <c r="N303" s="50"/>
      <c r="O303" s="50"/>
      <c r="P303" s="51">
        <f t="shared" si="61"/>
        <v>18000</v>
      </c>
    </row>
    <row r="304" spans="1:16" ht="14.25" customHeight="1" x14ac:dyDescent="0.25">
      <c r="A304" s="124"/>
      <c r="B304" s="124"/>
      <c r="C304" s="20" t="s">
        <v>29</v>
      </c>
      <c r="D304" s="50">
        <v>5300</v>
      </c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1">
        <f t="shared" si="61"/>
        <v>5300</v>
      </c>
    </row>
    <row r="305" spans="1:16" ht="14.25" customHeight="1" x14ac:dyDescent="0.25">
      <c r="A305" s="125"/>
      <c r="B305" s="125"/>
      <c r="C305" s="20" t="s">
        <v>30</v>
      </c>
      <c r="D305" s="50">
        <v>5300</v>
      </c>
      <c r="E305" s="50"/>
      <c r="F305" s="50">
        <v>3000</v>
      </c>
      <c r="G305" s="50">
        <v>3000</v>
      </c>
      <c r="H305" s="50"/>
      <c r="I305" s="50">
        <v>3000</v>
      </c>
      <c r="J305" s="50"/>
      <c r="K305" s="50">
        <v>3000</v>
      </c>
      <c r="L305" s="50"/>
      <c r="M305" s="50">
        <v>3000</v>
      </c>
      <c r="N305" s="50"/>
      <c r="O305" s="50"/>
      <c r="P305" s="51">
        <f t="shared" si="61"/>
        <v>20300</v>
      </c>
    </row>
    <row r="306" spans="1:16" ht="14.25" customHeight="1" x14ac:dyDescent="0.25">
      <c r="A306" s="143" t="s">
        <v>217</v>
      </c>
      <c r="B306" s="149" t="s">
        <v>218</v>
      </c>
      <c r="C306" s="20" t="s">
        <v>28</v>
      </c>
      <c r="D306" s="50">
        <v>7900</v>
      </c>
      <c r="E306" s="50">
        <v>7900</v>
      </c>
      <c r="F306" s="50">
        <v>7900</v>
      </c>
      <c r="G306" s="50">
        <v>7900</v>
      </c>
      <c r="H306" s="50">
        <v>7900</v>
      </c>
      <c r="I306" s="50">
        <v>7900</v>
      </c>
      <c r="J306" s="50">
        <v>7900</v>
      </c>
      <c r="K306" s="50">
        <v>7900</v>
      </c>
      <c r="L306" s="50">
        <v>7900</v>
      </c>
      <c r="M306" s="50">
        <v>7900</v>
      </c>
      <c r="N306" s="50">
        <v>7900</v>
      </c>
      <c r="O306" s="50">
        <v>7900</v>
      </c>
      <c r="P306" s="51">
        <f t="shared" si="61"/>
        <v>94800</v>
      </c>
    </row>
    <row r="307" spans="1:16" ht="14.25" customHeight="1" x14ac:dyDescent="0.25">
      <c r="A307" s="124"/>
      <c r="B307" s="124"/>
      <c r="C307" s="20" t="s">
        <v>29</v>
      </c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1">
        <f t="shared" si="61"/>
        <v>0</v>
      </c>
    </row>
    <row r="308" spans="1:16" ht="14.25" customHeight="1" x14ac:dyDescent="0.25">
      <c r="A308" s="125"/>
      <c r="B308" s="125"/>
      <c r="C308" s="20" t="s">
        <v>30</v>
      </c>
      <c r="D308" s="50"/>
      <c r="E308" s="50">
        <v>7900</v>
      </c>
      <c r="F308" s="50">
        <v>7900</v>
      </c>
      <c r="G308" s="50">
        <v>7900</v>
      </c>
      <c r="H308" s="50">
        <v>7900</v>
      </c>
      <c r="I308" s="50">
        <v>7900</v>
      </c>
      <c r="J308" s="50">
        <v>7900</v>
      </c>
      <c r="K308" s="50">
        <v>7900</v>
      </c>
      <c r="L308" s="50">
        <v>7900</v>
      </c>
      <c r="M308" s="50">
        <v>7900</v>
      </c>
      <c r="N308" s="50">
        <v>7900</v>
      </c>
      <c r="O308" s="50">
        <v>7900</v>
      </c>
      <c r="P308" s="51">
        <f t="shared" si="61"/>
        <v>86900</v>
      </c>
    </row>
    <row r="309" spans="1:16" ht="14.25" customHeight="1" x14ac:dyDescent="0.25">
      <c r="A309" s="154" t="s">
        <v>219</v>
      </c>
      <c r="B309" s="150" t="s">
        <v>220</v>
      </c>
      <c r="C309" s="44" t="s">
        <v>28</v>
      </c>
      <c r="D309" s="46">
        <f t="shared" ref="D309:O309" si="62">SUM(D312+D315+D318+D321)</f>
        <v>10500</v>
      </c>
      <c r="E309" s="46">
        <f t="shared" si="62"/>
        <v>3500</v>
      </c>
      <c r="F309" s="46">
        <f t="shared" si="62"/>
        <v>8500</v>
      </c>
      <c r="G309" s="46">
        <f t="shared" si="62"/>
        <v>3500</v>
      </c>
      <c r="H309" s="46">
        <f t="shared" si="62"/>
        <v>6500</v>
      </c>
      <c r="I309" s="46">
        <f t="shared" si="62"/>
        <v>3500</v>
      </c>
      <c r="J309" s="46">
        <f t="shared" si="62"/>
        <v>8500</v>
      </c>
      <c r="K309" s="46">
        <f t="shared" si="62"/>
        <v>3500</v>
      </c>
      <c r="L309" s="46">
        <f t="shared" si="62"/>
        <v>5500</v>
      </c>
      <c r="M309" s="46">
        <f t="shared" si="62"/>
        <v>5500</v>
      </c>
      <c r="N309" s="46">
        <f t="shared" si="62"/>
        <v>3500</v>
      </c>
      <c r="O309" s="46">
        <f t="shared" si="62"/>
        <v>5500</v>
      </c>
      <c r="P309" s="46">
        <f t="shared" si="61"/>
        <v>68000</v>
      </c>
    </row>
    <row r="310" spans="1:16" ht="14.25" customHeight="1" x14ac:dyDescent="0.25">
      <c r="A310" s="124"/>
      <c r="B310" s="124"/>
      <c r="C310" s="44" t="s">
        <v>29</v>
      </c>
      <c r="D310" s="46">
        <f t="shared" ref="D310:O310" si="63">SUM(D313+D316+D319+D322)</f>
        <v>22388.95</v>
      </c>
      <c r="E310" s="46">
        <f t="shared" si="63"/>
        <v>0</v>
      </c>
      <c r="F310" s="46">
        <f t="shared" si="63"/>
        <v>0</v>
      </c>
      <c r="G310" s="46">
        <f t="shared" si="63"/>
        <v>0</v>
      </c>
      <c r="H310" s="46">
        <f t="shared" si="63"/>
        <v>0</v>
      </c>
      <c r="I310" s="46">
        <f t="shared" si="63"/>
        <v>0</v>
      </c>
      <c r="J310" s="46">
        <f t="shared" si="63"/>
        <v>0</v>
      </c>
      <c r="K310" s="46">
        <f t="shared" si="63"/>
        <v>0</v>
      </c>
      <c r="L310" s="46">
        <f t="shared" si="63"/>
        <v>0</v>
      </c>
      <c r="M310" s="46">
        <f t="shared" si="63"/>
        <v>0</v>
      </c>
      <c r="N310" s="46">
        <f t="shared" si="63"/>
        <v>0</v>
      </c>
      <c r="O310" s="46">
        <f t="shared" si="63"/>
        <v>0</v>
      </c>
      <c r="P310" s="46">
        <f t="shared" si="61"/>
        <v>22388.95</v>
      </c>
    </row>
    <row r="311" spans="1:16" ht="14.25" customHeight="1" x14ac:dyDescent="0.25">
      <c r="A311" s="125"/>
      <c r="B311" s="125"/>
      <c r="C311" s="44" t="s">
        <v>30</v>
      </c>
      <c r="D311" s="46">
        <f t="shared" ref="D311:O311" si="64">SUM(D314+D317+D320+D323)</f>
        <v>22388.95</v>
      </c>
      <c r="E311" s="46">
        <f t="shared" si="64"/>
        <v>6500</v>
      </c>
      <c r="F311" s="46">
        <f t="shared" si="64"/>
        <v>8500</v>
      </c>
      <c r="G311" s="46">
        <f t="shared" si="64"/>
        <v>3500</v>
      </c>
      <c r="H311" s="46">
        <f t="shared" si="64"/>
        <v>6500</v>
      </c>
      <c r="I311" s="46">
        <f t="shared" si="64"/>
        <v>3500</v>
      </c>
      <c r="J311" s="46">
        <f t="shared" si="64"/>
        <v>8500</v>
      </c>
      <c r="K311" s="46">
        <f t="shared" si="64"/>
        <v>3500</v>
      </c>
      <c r="L311" s="46">
        <f t="shared" si="64"/>
        <v>5500</v>
      </c>
      <c r="M311" s="46">
        <f t="shared" si="64"/>
        <v>5500</v>
      </c>
      <c r="N311" s="46">
        <f t="shared" si="64"/>
        <v>3500</v>
      </c>
      <c r="O311" s="46">
        <f t="shared" si="64"/>
        <v>5500</v>
      </c>
      <c r="P311" s="46">
        <f t="shared" si="61"/>
        <v>82888.95</v>
      </c>
    </row>
    <row r="312" spans="1:16" ht="14.25" customHeight="1" x14ac:dyDescent="0.25">
      <c r="A312" s="143" t="s">
        <v>221</v>
      </c>
      <c r="B312" s="149" t="s">
        <v>222</v>
      </c>
      <c r="C312" s="20" t="s">
        <v>28</v>
      </c>
      <c r="D312" s="50">
        <v>10000</v>
      </c>
      <c r="E312" s="50"/>
      <c r="F312" s="50">
        <v>5000</v>
      </c>
      <c r="G312" s="50"/>
      <c r="H312" s="50">
        <v>3000</v>
      </c>
      <c r="I312" s="50"/>
      <c r="J312" s="50">
        <v>5000</v>
      </c>
      <c r="K312" s="50"/>
      <c r="L312" s="50">
        <v>2000</v>
      </c>
      <c r="M312" s="50">
        <v>2000</v>
      </c>
      <c r="N312" s="50"/>
      <c r="O312" s="50">
        <v>2000</v>
      </c>
      <c r="P312" s="51">
        <f t="shared" si="61"/>
        <v>29000</v>
      </c>
    </row>
    <row r="313" spans="1:16" ht="14.25" customHeight="1" x14ac:dyDescent="0.25">
      <c r="A313" s="124"/>
      <c r="B313" s="124"/>
      <c r="C313" s="20" t="s">
        <v>29</v>
      </c>
      <c r="D313" s="50">
        <v>4476.95</v>
      </c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1">
        <f t="shared" si="61"/>
        <v>4476.95</v>
      </c>
    </row>
    <row r="314" spans="1:16" ht="14.25" customHeight="1" x14ac:dyDescent="0.25">
      <c r="A314" s="125"/>
      <c r="B314" s="125"/>
      <c r="C314" s="20" t="s">
        <v>30</v>
      </c>
      <c r="D314" s="50">
        <v>4476.95</v>
      </c>
      <c r="E314" s="50">
        <v>3000</v>
      </c>
      <c r="F314" s="50">
        <v>5000</v>
      </c>
      <c r="G314" s="50"/>
      <c r="H314" s="50">
        <v>3000</v>
      </c>
      <c r="I314" s="50"/>
      <c r="J314" s="50">
        <v>5000</v>
      </c>
      <c r="K314" s="50"/>
      <c r="L314" s="50">
        <v>2000</v>
      </c>
      <c r="M314" s="50">
        <v>2000</v>
      </c>
      <c r="N314" s="50"/>
      <c r="O314" s="50">
        <v>2000</v>
      </c>
      <c r="P314" s="51">
        <f t="shared" si="61"/>
        <v>26476.95</v>
      </c>
    </row>
    <row r="315" spans="1:16" ht="14.25" customHeight="1" x14ac:dyDescent="0.25">
      <c r="A315" s="143" t="s">
        <v>223</v>
      </c>
      <c r="B315" s="149" t="s">
        <v>224</v>
      </c>
      <c r="C315" s="20" t="s">
        <v>28</v>
      </c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1">
        <f t="shared" si="61"/>
        <v>0</v>
      </c>
    </row>
    <row r="316" spans="1:16" ht="14.25" customHeight="1" x14ac:dyDescent="0.25">
      <c r="A316" s="124"/>
      <c r="B316" s="124"/>
      <c r="C316" s="20" t="s">
        <v>29</v>
      </c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1">
        <f t="shared" si="61"/>
        <v>0</v>
      </c>
    </row>
    <row r="317" spans="1:16" ht="14.25" customHeight="1" x14ac:dyDescent="0.25">
      <c r="A317" s="125"/>
      <c r="B317" s="125"/>
      <c r="C317" s="20" t="s">
        <v>30</v>
      </c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1">
        <f t="shared" si="61"/>
        <v>0</v>
      </c>
    </row>
    <row r="318" spans="1:16" ht="14.25" customHeight="1" x14ac:dyDescent="0.25">
      <c r="A318" s="143" t="s">
        <v>225</v>
      </c>
      <c r="B318" s="149" t="s">
        <v>226</v>
      </c>
      <c r="C318" s="20" t="s">
        <v>28</v>
      </c>
      <c r="D318" s="50">
        <v>500</v>
      </c>
      <c r="E318" s="50">
        <v>500</v>
      </c>
      <c r="F318" s="50">
        <v>500</v>
      </c>
      <c r="G318" s="50">
        <v>500</v>
      </c>
      <c r="H318" s="50">
        <v>500</v>
      </c>
      <c r="I318" s="50">
        <v>500</v>
      </c>
      <c r="J318" s="50">
        <v>500</v>
      </c>
      <c r="K318" s="50">
        <v>500</v>
      </c>
      <c r="L318" s="50">
        <v>500</v>
      </c>
      <c r="M318" s="50">
        <v>500</v>
      </c>
      <c r="N318" s="50">
        <v>500</v>
      </c>
      <c r="O318" s="50">
        <v>500</v>
      </c>
      <c r="P318" s="51">
        <f t="shared" si="61"/>
        <v>6000</v>
      </c>
    </row>
    <row r="319" spans="1:16" ht="14.25" customHeight="1" x14ac:dyDescent="0.25">
      <c r="A319" s="124"/>
      <c r="B319" s="124"/>
      <c r="C319" s="20" t="s">
        <v>29</v>
      </c>
      <c r="D319" s="50">
        <v>1100</v>
      </c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1">
        <f t="shared" si="61"/>
        <v>1100</v>
      </c>
    </row>
    <row r="320" spans="1:16" ht="14.25" customHeight="1" x14ac:dyDescent="0.25">
      <c r="A320" s="125"/>
      <c r="B320" s="125"/>
      <c r="C320" s="20" t="s">
        <v>30</v>
      </c>
      <c r="D320" s="50">
        <v>1100</v>
      </c>
      <c r="E320" s="50">
        <v>500</v>
      </c>
      <c r="F320" s="50">
        <v>500</v>
      </c>
      <c r="G320" s="50">
        <v>500</v>
      </c>
      <c r="H320" s="50">
        <v>500</v>
      </c>
      <c r="I320" s="50">
        <v>500</v>
      </c>
      <c r="J320" s="50">
        <v>500</v>
      </c>
      <c r="K320" s="50">
        <v>500</v>
      </c>
      <c r="L320" s="50">
        <v>500</v>
      </c>
      <c r="M320" s="50">
        <v>500</v>
      </c>
      <c r="N320" s="50">
        <v>500</v>
      </c>
      <c r="O320" s="50">
        <v>500</v>
      </c>
      <c r="P320" s="51">
        <f t="shared" si="61"/>
        <v>6600</v>
      </c>
    </row>
    <row r="321" spans="1:16" ht="14.25" customHeight="1" x14ac:dyDescent="0.25">
      <c r="A321" s="143" t="s">
        <v>227</v>
      </c>
      <c r="B321" s="149" t="s">
        <v>228</v>
      </c>
      <c r="C321" s="20" t="s">
        <v>28</v>
      </c>
      <c r="D321" s="50">
        <v>0</v>
      </c>
      <c r="E321" s="50">
        <v>3000</v>
      </c>
      <c r="F321" s="50">
        <v>3000</v>
      </c>
      <c r="G321" s="50">
        <v>3000</v>
      </c>
      <c r="H321" s="50">
        <v>3000</v>
      </c>
      <c r="I321" s="50">
        <v>3000</v>
      </c>
      <c r="J321" s="50">
        <v>3000</v>
      </c>
      <c r="K321" s="50">
        <v>3000</v>
      </c>
      <c r="L321" s="50">
        <v>3000</v>
      </c>
      <c r="M321" s="50">
        <v>3000</v>
      </c>
      <c r="N321" s="50">
        <v>3000</v>
      </c>
      <c r="O321" s="50">
        <v>3000</v>
      </c>
      <c r="P321" s="51">
        <f t="shared" si="61"/>
        <v>33000</v>
      </c>
    </row>
    <row r="322" spans="1:16" ht="14.25" customHeight="1" x14ac:dyDescent="0.25">
      <c r="A322" s="124"/>
      <c r="B322" s="124"/>
      <c r="C322" s="20" t="s">
        <v>29</v>
      </c>
      <c r="D322" s="50">
        <v>16812</v>
      </c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1">
        <f t="shared" si="61"/>
        <v>16812</v>
      </c>
    </row>
    <row r="323" spans="1:16" ht="14.25" customHeight="1" x14ac:dyDescent="0.25">
      <c r="A323" s="125"/>
      <c r="B323" s="125"/>
      <c r="C323" s="20" t="s">
        <v>30</v>
      </c>
      <c r="D323" s="50">
        <v>16812</v>
      </c>
      <c r="E323" s="50">
        <v>3000</v>
      </c>
      <c r="F323" s="50">
        <v>3000</v>
      </c>
      <c r="G323" s="50">
        <v>3000</v>
      </c>
      <c r="H323" s="50">
        <v>3000</v>
      </c>
      <c r="I323" s="50">
        <v>3000</v>
      </c>
      <c r="J323" s="50">
        <v>3000</v>
      </c>
      <c r="K323" s="50">
        <v>3000</v>
      </c>
      <c r="L323" s="50">
        <v>3000</v>
      </c>
      <c r="M323" s="50">
        <v>3000</v>
      </c>
      <c r="N323" s="50">
        <v>3000</v>
      </c>
      <c r="O323" s="50">
        <v>3000</v>
      </c>
      <c r="P323" s="51">
        <f t="shared" si="61"/>
        <v>49812</v>
      </c>
    </row>
    <row r="324" spans="1:16" ht="14.25" customHeight="1" x14ac:dyDescent="0.25">
      <c r="A324" s="154" t="s">
        <v>229</v>
      </c>
      <c r="B324" s="150" t="s">
        <v>230</v>
      </c>
      <c r="C324" s="44" t="s">
        <v>28</v>
      </c>
      <c r="D324" s="46">
        <f t="shared" ref="D324:O324" si="65">SUM(D327+D330+D333+D336)</f>
        <v>30000</v>
      </c>
      <c r="E324" s="46">
        <f t="shared" si="65"/>
        <v>0</v>
      </c>
      <c r="F324" s="46">
        <f t="shared" si="65"/>
        <v>5000</v>
      </c>
      <c r="G324" s="46">
        <f t="shared" si="65"/>
        <v>5600</v>
      </c>
      <c r="H324" s="46">
        <f t="shared" si="65"/>
        <v>5000</v>
      </c>
      <c r="I324" s="46">
        <f t="shared" si="65"/>
        <v>193600</v>
      </c>
      <c r="J324" s="46">
        <f t="shared" si="65"/>
        <v>13600</v>
      </c>
      <c r="K324" s="46">
        <f t="shared" si="65"/>
        <v>0</v>
      </c>
      <c r="L324" s="46">
        <f t="shared" si="65"/>
        <v>5000</v>
      </c>
      <c r="M324" s="46">
        <f t="shared" si="65"/>
        <v>5000</v>
      </c>
      <c r="N324" s="46">
        <f t="shared" si="65"/>
        <v>0</v>
      </c>
      <c r="O324" s="46">
        <f t="shared" si="65"/>
        <v>0</v>
      </c>
      <c r="P324" s="46">
        <f t="shared" si="61"/>
        <v>262800</v>
      </c>
    </row>
    <row r="325" spans="1:16" ht="14.25" customHeight="1" x14ac:dyDescent="0.25">
      <c r="A325" s="124"/>
      <c r="B325" s="124"/>
      <c r="C325" s="44" t="s">
        <v>29</v>
      </c>
      <c r="D325" s="46">
        <f t="shared" ref="D325:O325" si="66">SUM(D328+D331+D334+D337)</f>
        <v>42131</v>
      </c>
      <c r="E325" s="46">
        <f t="shared" si="66"/>
        <v>0</v>
      </c>
      <c r="F325" s="46">
        <f t="shared" si="66"/>
        <v>0</v>
      </c>
      <c r="G325" s="46">
        <f t="shared" si="66"/>
        <v>0</v>
      </c>
      <c r="H325" s="46">
        <f t="shared" si="66"/>
        <v>0</v>
      </c>
      <c r="I325" s="46">
        <f t="shared" si="66"/>
        <v>0</v>
      </c>
      <c r="J325" s="46">
        <f t="shared" si="66"/>
        <v>0</v>
      </c>
      <c r="K325" s="46">
        <f t="shared" si="66"/>
        <v>0</v>
      </c>
      <c r="L325" s="46">
        <f t="shared" si="66"/>
        <v>0</v>
      </c>
      <c r="M325" s="46">
        <f t="shared" si="66"/>
        <v>0</v>
      </c>
      <c r="N325" s="46">
        <f t="shared" si="66"/>
        <v>0</v>
      </c>
      <c r="O325" s="46">
        <f t="shared" si="66"/>
        <v>0</v>
      </c>
      <c r="P325" s="46">
        <f t="shared" si="61"/>
        <v>42131</v>
      </c>
    </row>
    <row r="326" spans="1:16" ht="14.25" customHeight="1" x14ac:dyDescent="0.25">
      <c r="A326" s="125"/>
      <c r="B326" s="125"/>
      <c r="C326" s="44" t="s">
        <v>30</v>
      </c>
      <c r="D326" s="46">
        <f t="shared" ref="D326:O326" si="67">SUM(D329+D332+D335+D338)</f>
        <v>42131</v>
      </c>
      <c r="E326" s="46">
        <f t="shared" si="67"/>
        <v>35000</v>
      </c>
      <c r="F326" s="46">
        <f t="shared" si="67"/>
        <v>5000</v>
      </c>
      <c r="G326" s="46">
        <f t="shared" si="67"/>
        <v>5600</v>
      </c>
      <c r="H326" s="46">
        <f t="shared" si="67"/>
        <v>5000</v>
      </c>
      <c r="I326" s="46">
        <f t="shared" si="67"/>
        <v>185600</v>
      </c>
      <c r="J326" s="46">
        <f t="shared" si="67"/>
        <v>15600</v>
      </c>
      <c r="K326" s="46">
        <f t="shared" si="67"/>
        <v>0</v>
      </c>
      <c r="L326" s="46">
        <f t="shared" si="67"/>
        <v>5000</v>
      </c>
      <c r="M326" s="46">
        <f t="shared" si="67"/>
        <v>5000</v>
      </c>
      <c r="N326" s="46">
        <f t="shared" si="67"/>
        <v>0</v>
      </c>
      <c r="O326" s="46">
        <f t="shared" si="67"/>
        <v>0</v>
      </c>
      <c r="P326" s="46">
        <f t="shared" si="61"/>
        <v>303931</v>
      </c>
    </row>
    <row r="327" spans="1:16" ht="14.25" customHeight="1" x14ac:dyDescent="0.25">
      <c r="A327" s="143" t="s">
        <v>231</v>
      </c>
      <c r="B327" s="149" t="s">
        <v>232</v>
      </c>
      <c r="C327" s="20" t="s">
        <v>28</v>
      </c>
      <c r="D327" s="50">
        <v>30000</v>
      </c>
      <c r="E327" s="50"/>
      <c r="F327" s="50"/>
      <c r="G327" s="50"/>
      <c r="H327" s="50"/>
      <c r="I327" s="50">
        <v>8000</v>
      </c>
      <c r="J327" s="50">
        <v>8000</v>
      </c>
      <c r="K327" s="50"/>
      <c r="L327" s="50"/>
      <c r="M327" s="50"/>
      <c r="N327" s="50"/>
      <c r="O327" s="50"/>
      <c r="P327" s="51">
        <f t="shared" si="61"/>
        <v>46000</v>
      </c>
    </row>
    <row r="328" spans="1:16" ht="14.25" customHeight="1" x14ac:dyDescent="0.25">
      <c r="A328" s="124"/>
      <c r="B328" s="124"/>
      <c r="C328" s="20" t="s">
        <v>29</v>
      </c>
      <c r="D328" s="50">
        <v>42131</v>
      </c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1">
        <f t="shared" si="61"/>
        <v>42131</v>
      </c>
    </row>
    <row r="329" spans="1:16" ht="14.25" customHeight="1" x14ac:dyDescent="0.25">
      <c r="A329" s="125"/>
      <c r="B329" s="125"/>
      <c r="C329" s="20" t="s">
        <v>30</v>
      </c>
      <c r="D329" s="50">
        <v>42131</v>
      </c>
      <c r="E329" s="50">
        <v>35000</v>
      </c>
      <c r="F329" s="50"/>
      <c r="G329" s="50"/>
      <c r="H329" s="50"/>
      <c r="I329" s="50"/>
      <c r="J329" s="50">
        <v>10000</v>
      </c>
      <c r="K329" s="50"/>
      <c r="L329" s="50"/>
      <c r="M329" s="50"/>
      <c r="N329" s="50"/>
      <c r="O329" s="50"/>
      <c r="P329" s="51">
        <f t="shared" si="61"/>
        <v>87131</v>
      </c>
    </row>
    <row r="330" spans="1:16" ht="14.25" customHeight="1" x14ac:dyDescent="0.25">
      <c r="A330" s="143" t="s">
        <v>233</v>
      </c>
      <c r="B330" s="149" t="s">
        <v>234</v>
      </c>
      <c r="C330" s="20" t="s">
        <v>28</v>
      </c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1">
        <f t="shared" si="61"/>
        <v>0</v>
      </c>
    </row>
    <row r="331" spans="1:16" ht="14.25" customHeight="1" x14ac:dyDescent="0.25">
      <c r="A331" s="124"/>
      <c r="B331" s="124"/>
      <c r="C331" s="20" t="s">
        <v>29</v>
      </c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1">
        <f t="shared" si="61"/>
        <v>0</v>
      </c>
    </row>
    <row r="332" spans="1:16" ht="14.25" customHeight="1" x14ac:dyDescent="0.25">
      <c r="A332" s="125"/>
      <c r="B332" s="125"/>
      <c r="C332" s="20" t="s">
        <v>30</v>
      </c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1">
        <f t="shared" si="61"/>
        <v>0</v>
      </c>
    </row>
    <row r="333" spans="1:16" ht="14.25" customHeight="1" x14ac:dyDescent="0.25">
      <c r="A333" s="143" t="s">
        <v>235</v>
      </c>
      <c r="B333" s="149" t="s">
        <v>236</v>
      </c>
      <c r="C333" s="20" t="s">
        <v>28</v>
      </c>
      <c r="D333" s="50"/>
      <c r="E333" s="50"/>
      <c r="F333" s="50"/>
      <c r="G333" s="50"/>
      <c r="H333" s="50"/>
      <c r="I333" s="50">
        <v>180000</v>
      </c>
      <c r="J333" s="50"/>
      <c r="K333" s="50"/>
      <c r="L333" s="50"/>
      <c r="M333" s="50"/>
      <c r="N333" s="50"/>
      <c r="O333" s="50"/>
      <c r="P333" s="51">
        <f t="shared" si="61"/>
        <v>180000</v>
      </c>
    </row>
    <row r="334" spans="1:16" ht="14.25" customHeight="1" x14ac:dyDescent="0.25">
      <c r="A334" s="124"/>
      <c r="B334" s="124"/>
      <c r="C334" s="20" t="s">
        <v>29</v>
      </c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1">
        <f t="shared" si="61"/>
        <v>0</v>
      </c>
    </row>
    <row r="335" spans="1:16" ht="14.25" customHeight="1" x14ac:dyDescent="0.25">
      <c r="A335" s="125"/>
      <c r="B335" s="125"/>
      <c r="C335" s="20" t="s">
        <v>30</v>
      </c>
      <c r="D335" s="50"/>
      <c r="E335" s="50"/>
      <c r="F335" s="50"/>
      <c r="G335" s="50"/>
      <c r="H335" s="50"/>
      <c r="I335" s="50">
        <v>180000</v>
      </c>
      <c r="J335" s="50"/>
      <c r="K335" s="50"/>
      <c r="L335" s="50"/>
      <c r="M335" s="50"/>
      <c r="N335" s="50"/>
      <c r="O335" s="50"/>
      <c r="P335" s="51">
        <f t="shared" si="61"/>
        <v>180000</v>
      </c>
    </row>
    <row r="336" spans="1:16" ht="14.25" customHeight="1" x14ac:dyDescent="0.25">
      <c r="A336" s="143" t="s">
        <v>237</v>
      </c>
      <c r="B336" s="149" t="s">
        <v>238</v>
      </c>
      <c r="C336" s="20" t="s">
        <v>28</v>
      </c>
      <c r="D336" s="50"/>
      <c r="E336" s="50"/>
      <c r="F336" s="50">
        <v>5000</v>
      </c>
      <c r="G336" s="50">
        <v>5600</v>
      </c>
      <c r="H336" s="50">
        <v>5000</v>
      </c>
      <c r="I336" s="50">
        <v>5600</v>
      </c>
      <c r="J336" s="50">
        <v>5600</v>
      </c>
      <c r="K336" s="50"/>
      <c r="L336" s="50">
        <v>5000</v>
      </c>
      <c r="M336" s="50">
        <v>5000</v>
      </c>
      <c r="N336" s="50"/>
      <c r="O336" s="50"/>
      <c r="P336" s="51">
        <f t="shared" si="61"/>
        <v>36800</v>
      </c>
    </row>
    <row r="337" spans="1:16" ht="14.25" customHeight="1" x14ac:dyDescent="0.25">
      <c r="A337" s="124"/>
      <c r="B337" s="124"/>
      <c r="C337" s="20" t="s">
        <v>29</v>
      </c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1">
        <f t="shared" si="61"/>
        <v>0</v>
      </c>
    </row>
    <row r="338" spans="1:16" ht="14.25" customHeight="1" x14ac:dyDescent="0.25">
      <c r="A338" s="125"/>
      <c r="B338" s="125"/>
      <c r="C338" s="20" t="s">
        <v>30</v>
      </c>
      <c r="D338" s="50"/>
      <c r="E338" s="50"/>
      <c r="F338" s="50">
        <v>5000</v>
      </c>
      <c r="G338" s="50">
        <v>5600</v>
      </c>
      <c r="H338" s="50">
        <v>5000</v>
      </c>
      <c r="I338" s="50">
        <v>5600</v>
      </c>
      <c r="J338" s="50">
        <v>5600</v>
      </c>
      <c r="K338" s="50"/>
      <c r="L338" s="50">
        <v>5000</v>
      </c>
      <c r="M338" s="50">
        <v>5000</v>
      </c>
      <c r="N338" s="50"/>
      <c r="O338" s="50"/>
      <c r="P338" s="51">
        <f t="shared" si="61"/>
        <v>36800</v>
      </c>
    </row>
    <row r="339" spans="1:16" ht="14.25" customHeight="1" x14ac:dyDescent="0.25">
      <c r="A339" s="154" t="s">
        <v>239</v>
      </c>
      <c r="B339" s="150" t="s">
        <v>240</v>
      </c>
      <c r="C339" s="44" t="s">
        <v>28</v>
      </c>
      <c r="D339" s="46">
        <f t="shared" ref="D339:O339" si="68">SUM(D342+D345+D348+D351+D354+D357)</f>
        <v>20000</v>
      </c>
      <c r="E339" s="46">
        <f t="shared" si="68"/>
        <v>20000</v>
      </c>
      <c r="F339" s="46">
        <f t="shared" si="68"/>
        <v>20000</v>
      </c>
      <c r="G339" s="46">
        <f t="shared" si="68"/>
        <v>45000</v>
      </c>
      <c r="H339" s="46">
        <f t="shared" si="68"/>
        <v>20000</v>
      </c>
      <c r="I339" s="46">
        <f t="shared" si="68"/>
        <v>40000</v>
      </c>
      <c r="J339" s="46">
        <f t="shared" si="68"/>
        <v>20000</v>
      </c>
      <c r="K339" s="46">
        <f t="shared" si="68"/>
        <v>20000</v>
      </c>
      <c r="L339" s="46">
        <f t="shared" si="68"/>
        <v>20000</v>
      </c>
      <c r="M339" s="46">
        <f t="shared" si="68"/>
        <v>20000</v>
      </c>
      <c r="N339" s="46">
        <f t="shared" si="68"/>
        <v>20000</v>
      </c>
      <c r="O339" s="46">
        <f t="shared" si="68"/>
        <v>20000</v>
      </c>
      <c r="P339" s="46">
        <f t="shared" si="61"/>
        <v>285000</v>
      </c>
    </row>
    <row r="340" spans="1:16" ht="14.25" customHeight="1" x14ac:dyDescent="0.25">
      <c r="A340" s="124"/>
      <c r="B340" s="124"/>
      <c r="C340" s="44" t="s">
        <v>29</v>
      </c>
      <c r="D340" s="46">
        <f t="shared" ref="D340:O340" si="69">SUM(D343+D346+D349+D352+D355+D358)</f>
        <v>26300</v>
      </c>
      <c r="E340" s="46">
        <f t="shared" si="69"/>
        <v>0</v>
      </c>
      <c r="F340" s="46">
        <f t="shared" si="69"/>
        <v>0</v>
      </c>
      <c r="G340" s="46">
        <f t="shared" si="69"/>
        <v>0</v>
      </c>
      <c r="H340" s="46">
        <f t="shared" si="69"/>
        <v>0</v>
      </c>
      <c r="I340" s="46">
        <f t="shared" si="69"/>
        <v>0</v>
      </c>
      <c r="J340" s="46">
        <f t="shared" si="69"/>
        <v>0</v>
      </c>
      <c r="K340" s="46">
        <f t="shared" si="69"/>
        <v>0</v>
      </c>
      <c r="L340" s="46">
        <f t="shared" si="69"/>
        <v>0</v>
      </c>
      <c r="M340" s="46">
        <f t="shared" si="69"/>
        <v>0</v>
      </c>
      <c r="N340" s="46">
        <f t="shared" si="69"/>
        <v>0</v>
      </c>
      <c r="O340" s="46">
        <f t="shared" si="69"/>
        <v>0</v>
      </c>
      <c r="P340" s="46">
        <f t="shared" si="61"/>
        <v>26300</v>
      </c>
    </row>
    <row r="341" spans="1:16" ht="14.25" customHeight="1" x14ac:dyDescent="0.25">
      <c r="A341" s="125"/>
      <c r="B341" s="125"/>
      <c r="C341" s="44" t="s">
        <v>30</v>
      </c>
      <c r="D341" s="46">
        <f t="shared" ref="D341:O341" si="70">SUM(D344+D347+D350+D353+D356+D359)</f>
        <v>26300</v>
      </c>
      <c r="E341" s="46">
        <f t="shared" si="70"/>
        <v>20000</v>
      </c>
      <c r="F341" s="46">
        <f t="shared" si="70"/>
        <v>20000</v>
      </c>
      <c r="G341" s="46">
        <f t="shared" si="70"/>
        <v>45000</v>
      </c>
      <c r="H341" s="46">
        <f t="shared" si="70"/>
        <v>20000</v>
      </c>
      <c r="I341" s="46">
        <f t="shared" si="70"/>
        <v>40000</v>
      </c>
      <c r="J341" s="46">
        <f t="shared" si="70"/>
        <v>20000</v>
      </c>
      <c r="K341" s="46">
        <f t="shared" si="70"/>
        <v>20000</v>
      </c>
      <c r="L341" s="46">
        <f t="shared" si="70"/>
        <v>20000</v>
      </c>
      <c r="M341" s="46">
        <f t="shared" si="70"/>
        <v>20000</v>
      </c>
      <c r="N341" s="46">
        <f t="shared" si="70"/>
        <v>20000</v>
      </c>
      <c r="O341" s="46">
        <f t="shared" si="70"/>
        <v>20000</v>
      </c>
      <c r="P341" s="46">
        <f t="shared" si="61"/>
        <v>291300</v>
      </c>
    </row>
    <row r="342" spans="1:16" ht="14.25" customHeight="1" x14ac:dyDescent="0.25">
      <c r="A342" s="143" t="s">
        <v>241</v>
      </c>
      <c r="B342" s="149" t="s">
        <v>242</v>
      </c>
      <c r="C342" s="20" t="s">
        <v>28</v>
      </c>
      <c r="D342" s="50"/>
      <c r="E342" s="50"/>
      <c r="F342" s="50"/>
      <c r="G342" s="50"/>
      <c r="H342" s="50"/>
      <c r="I342" s="50">
        <v>10000</v>
      </c>
      <c r="J342" s="50"/>
      <c r="K342" s="50"/>
      <c r="L342" s="50"/>
      <c r="M342" s="50"/>
      <c r="N342" s="50"/>
      <c r="O342" s="50"/>
      <c r="P342" s="51">
        <f t="shared" si="61"/>
        <v>10000</v>
      </c>
    </row>
    <row r="343" spans="1:16" ht="14.25" customHeight="1" x14ac:dyDescent="0.25">
      <c r="A343" s="124"/>
      <c r="B343" s="124"/>
      <c r="C343" s="20" t="s">
        <v>29</v>
      </c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1">
        <f t="shared" si="61"/>
        <v>0</v>
      </c>
    </row>
    <row r="344" spans="1:16" ht="14.25" customHeight="1" x14ac:dyDescent="0.25">
      <c r="A344" s="125"/>
      <c r="B344" s="125"/>
      <c r="C344" s="20" t="s">
        <v>30</v>
      </c>
      <c r="D344" s="50"/>
      <c r="E344" s="50"/>
      <c r="F344" s="50"/>
      <c r="G344" s="50"/>
      <c r="H344" s="50"/>
      <c r="I344" s="50">
        <v>10000</v>
      </c>
      <c r="J344" s="50"/>
      <c r="K344" s="50"/>
      <c r="L344" s="50"/>
      <c r="M344" s="50"/>
      <c r="N344" s="50"/>
      <c r="O344" s="50"/>
      <c r="P344" s="51">
        <f t="shared" si="61"/>
        <v>10000</v>
      </c>
    </row>
    <row r="345" spans="1:16" ht="14.25" customHeight="1" x14ac:dyDescent="0.25">
      <c r="A345" s="143" t="s">
        <v>243</v>
      </c>
      <c r="B345" s="149" t="s">
        <v>244</v>
      </c>
      <c r="C345" s="20" t="s">
        <v>28</v>
      </c>
      <c r="D345" s="50">
        <v>20000</v>
      </c>
      <c r="E345" s="50">
        <v>20000</v>
      </c>
      <c r="F345" s="50">
        <v>20000</v>
      </c>
      <c r="G345" s="50">
        <v>20000</v>
      </c>
      <c r="H345" s="50">
        <v>20000</v>
      </c>
      <c r="I345" s="50">
        <v>20000</v>
      </c>
      <c r="J345" s="50">
        <v>20000</v>
      </c>
      <c r="K345" s="50">
        <v>20000</v>
      </c>
      <c r="L345" s="50">
        <v>20000</v>
      </c>
      <c r="M345" s="50">
        <v>20000</v>
      </c>
      <c r="N345" s="50">
        <v>20000</v>
      </c>
      <c r="O345" s="50">
        <v>20000</v>
      </c>
      <c r="P345" s="51">
        <f t="shared" si="61"/>
        <v>240000</v>
      </c>
    </row>
    <row r="346" spans="1:16" ht="14.25" customHeight="1" x14ac:dyDescent="0.25">
      <c r="A346" s="124"/>
      <c r="B346" s="124"/>
      <c r="C346" s="20" t="s">
        <v>29</v>
      </c>
      <c r="D346" s="50">
        <v>23600</v>
      </c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1">
        <f t="shared" si="61"/>
        <v>23600</v>
      </c>
    </row>
    <row r="347" spans="1:16" ht="14.25" customHeight="1" x14ac:dyDescent="0.25">
      <c r="A347" s="125"/>
      <c r="B347" s="125"/>
      <c r="C347" s="20" t="s">
        <v>30</v>
      </c>
      <c r="D347" s="50">
        <v>23600</v>
      </c>
      <c r="E347" s="50">
        <v>20000</v>
      </c>
      <c r="F347" s="50">
        <v>20000</v>
      </c>
      <c r="G347" s="50">
        <v>20000</v>
      </c>
      <c r="H347" s="50">
        <v>20000</v>
      </c>
      <c r="I347" s="50">
        <v>20000</v>
      </c>
      <c r="J347" s="50">
        <v>20000</v>
      </c>
      <c r="K347" s="50">
        <v>20000</v>
      </c>
      <c r="L347" s="50">
        <v>20000</v>
      </c>
      <c r="M347" s="50">
        <v>20000</v>
      </c>
      <c r="N347" s="50">
        <v>20000</v>
      </c>
      <c r="O347" s="50">
        <v>20000</v>
      </c>
      <c r="P347" s="51">
        <f t="shared" si="61"/>
        <v>243600</v>
      </c>
    </row>
    <row r="348" spans="1:16" ht="14.25" customHeight="1" x14ac:dyDescent="0.25">
      <c r="A348" s="143" t="s">
        <v>245</v>
      </c>
      <c r="B348" s="149" t="s">
        <v>246</v>
      </c>
      <c r="C348" s="20" t="s">
        <v>28</v>
      </c>
      <c r="D348" s="50"/>
      <c r="E348" s="50"/>
      <c r="F348" s="50"/>
      <c r="G348" s="50">
        <v>25000</v>
      </c>
      <c r="H348" s="50"/>
      <c r="I348" s="50"/>
      <c r="J348" s="50"/>
      <c r="K348" s="50"/>
      <c r="L348" s="50"/>
      <c r="M348" s="50"/>
      <c r="N348" s="50"/>
      <c r="O348" s="50"/>
      <c r="P348" s="51">
        <f t="shared" si="61"/>
        <v>25000</v>
      </c>
    </row>
    <row r="349" spans="1:16" ht="14.25" customHeight="1" x14ac:dyDescent="0.25">
      <c r="A349" s="124"/>
      <c r="B349" s="124"/>
      <c r="C349" s="20" t="s">
        <v>29</v>
      </c>
      <c r="D349" s="50">
        <v>2700</v>
      </c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1">
        <f t="shared" si="61"/>
        <v>2700</v>
      </c>
    </row>
    <row r="350" spans="1:16" ht="14.25" customHeight="1" x14ac:dyDescent="0.25">
      <c r="A350" s="125"/>
      <c r="B350" s="125"/>
      <c r="C350" s="20" t="s">
        <v>30</v>
      </c>
      <c r="D350" s="50">
        <v>2700</v>
      </c>
      <c r="E350" s="50"/>
      <c r="F350" s="50"/>
      <c r="G350" s="50">
        <v>25000</v>
      </c>
      <c r="H350" s="50"/>
      <c r="I350" s="50"/>
      <c r="J350" s="50"/>
      <c r="K350" s="50"/>
      <c r="L350" s="50"/>
      <c r="M350" s="50"/>
      <c r="N350" s="50"/>
      <c r="O350" s="50"/>
      <c r="P350" s="51">
        <f t="shared" si="61"/>
        <v>27700</v>
      </c>
    </row>
    <row r="351" spans="1:16" ht="14.25" customHeight="1" x14ac:dyDescent="0.25">
      <c r="A351" s="143" t="s">
        <v>247</v>
      </c>
      <c r="B351" s="149" t="s">
        <v>248</v>
      </c>
      <c r="C351" s="20" t="s">
        <v>28</v>
      </c>
      <c r="D351" s="50"/>
      <c r="E351" s="50"/>
      <c r="F351" s="50"/>
      <c r="G351" s="50"/>
      <c r="H351" s="50"/>
      <c r="I351" s="50">
        <v>10000</v>
      </c>
      <c r="J351" s="50"/>
      <c r="K351" s="50"/>
      <c r="L351" s="50"/>
      <c r="M351" s="50"/>
      <c r="N351" s="50"/>
      <c r="O351" s="50"/>
      <c r="P351" s="51">
        <f t="shared" si="61"/>
        <v>10000</v>
      </c>
    </row>
    <row r="352" spans="1:16" ht="14.25" customHeight="1" x14ac:dyDescent="0.25">
      <c r="A352" s="124"/>
      <c r="B352" s="124"/>
      <c r="C352" s="20" t="s">
        <v>29</v>
      </c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1">
        <f t="shared" si="61"/>
        <v>0</v>
      </c>
    </row>
    <row r="353" spans="1:16" ht="14.25" customHeight="1" x14ac:dyDescent="0.25">
      <c r="A353" s="125"/>
      <c r="B353" s="125"/>
      <c r="C353" s="20" t="s">
        <v>30</v>
      </c>
      <c r="D353" s="50"/>
      <c r="E353" s="50"/>
      <c r="F353" s="50"/>
      <c r="G353" s="50"/>
      <c r="H353" s="50"/>
      <c r="I353" s="50">
        <v>10000</v>
      </c>
      <c r="J353" s="50"/>
      <c r="K353" s="50"/>
      <c r="L353" s="50"/>
      <c r="M353" s="50"/>
      <c r="N353" s="50"/>
      <c r="O353" s="50"/>
      <c r="P353" s="51">
        <f t="shared" si="61"/>
        <v>10000</v>
      </c>
    </row>
    <row r="354" spans="1:16" ht="14.25" customHeight="1" x14ac:dyDescent="0.25">
      <c r="A354" s="143" t="s">
        <v>249</v>
      </c>
      <c r="B354" s="149" t="s">
        <v>250</v>
      </c>
      <c r="C354" s="20" t="s">
        <v>28</v>
      </c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1">
        <f t="shared" si="61"/>
        <v>0</v>
      </c>
    </row>
    <row r="355" spans="1:16" ht="14.25" customHeight="1" x14ac:dyDescent="0.25">
      <c r="A355" s="124"/>
      <c r="B355" s="124"/>
      <c r="C355" s="20" t="s">
        <v>29</v>
      </c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1">
        <f t="shared" si="61"/>
        <v>0</v>
      </c>
    </row>
    <row r="356" spans="1:16" ht="14.25" customHeight="1" x14ac:dyDescent="0.25">
      <c r="A356" s="125"/>
      <c r="B356" s="125"/>
      <c r="C356" s="20" t="s">
        <v>30</v>
      </c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1">
        <f t="shared" si="61"/>
        <v>0</v>
      </c>
    </row>
    <row r="357" spans="1:16" ht="14.25" customHeight="1" x14ac:dyDescent="0.25">
      <c r="A357" s="143" t="s">
        <v>251</v>
      </c>
      <c r="B357" s="149" t="s">
        <v>252</v>
      </c>
      <c r="C357" s="20" t="s">
        <v>28</v>
      </c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1">
        <f t="shared" si="61"/>
        <v>0</v>
      </c>
    </row>
    <row r="358" spans="1:16" ht="14.25" customHeight="1" x14ac:dyDescent="0.25">
      <c r="A358" s="124"/>
      <c r="B358" s="124"/>
      <c r="C358" s="20" t="s">
        <v>29</v>
      </c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1">
        <f t="shared" si="61"/>
        <v>0</v>
      </c>
    </row>
    <row r="359" spans="1:16" ht="14.25" customHeight="1" x14ac:dyDescent="0.25">
      <c r="A359" s="125"/>
      <c r="B359" s="125"/>
      <c r="C359" s="20" t="s">
        <v>30</v>
      </c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1">
        <f t="shared" si="61"/>
        <v>0</v>
      </c>
    </row>
    <row r="360" spans="1:16" ht="14.25" customHeight="1" x14ac:dyDescent="0.25">
      <c r="A360" s="154" t="s">
        <v>253</v>
      </c>
      <c r="B360" s="150" t="s">
        <v>254</v>
      </c>
      <c r="C360" s="44" t="s">
        <v>28</v>
      </c>
      <c r="D360" s="46">
        <f t="shared" ref="D360:O360" si="71">SUM(D363+D366+D369+D372)</f>
        <v>3000</v>
      </c>
      <c r="E360" s="46">
        <f t="shared" si="71"/>
        <v>21000</v>
      </c>
      <c r="F360" s="46">
        <f t="shared" si="71"/>
        <v>6000</v>
      </c>
      <c r="G360" s="46">
        <f t="shared" si="71"/>
        <v>33000</v>
      </c>
      <c r="H360" s="46">
        <f t="shared" si="71"/>
        <v>18000</v>
      </c>
      <c r="I360" s="46">
        <f t="shared" si="71"/>
        <v>16000</v>
      </c>
      <c r="J360" s="46">
        <f t="shared" si="71"/>
        <v>3000</v>
      </c>
      <c r="K360" s="46">
        <f t="shared" si="71"/>
        <v>6000</v>
      </c>
      <c r="L360" s="46">
        <f t="shared" si="71"/>
        <v>6000</v>
      </c>
      <c r="M360" s="46">
        <f t="shared" si="71"/>
        <v>8000</v>
      </c>
      <c r="N360" s="46">
        <f t="shared" si="71"/>
        <v>4000</v>
      </c>
      <c r="O360" s="46">
        <f t="shared" si="71"/>
        <v>6000</v>
      </c>
      <c r="P360" s="46">
        <f t="shared" si="61"/>
        <v>130000</v>
      </c>
    </row>
    <row r="361" spans="1:16" ht="14.25" customHeight="1" x14ac:dyDescent="0.25">
      <c r="A361" s="124"/>
      <c r="B361" s="124"/>
      <c r="C361" s="44" t="s">
        <v>29</v>
      </c>
      <c r="D361" s="46">
        <f t="shared" ref="D361:O361" si="72">SUM(D364+D367+D370+D373)</f>
        <v>7875</v>
      </c>
      <c r="E361" s="46">
        <f t="shared" si="72"/>
        <v>0</v>
      </c>
      <c r="F361" s="46">
        <f t="shared" si="72"/>
        <v>0</v>
      </c>
      <c r="G361" s="46">
        <f t="shared" si="72"/>
        <v>0</v>
      </c>
      <c r="H361" s="46">
        <f t="shared" si="72"/>
        <v>0</v>
      </c>
      <c r="I361" s="46">
        <f t="shared" si="72"/>
        <v>0</v>
      </c>
      <c r="J361" s="46">
        <f t="shared" si="72"/>
        <v>0</v>
      </c>
      <c r="K361" s="46">
        <f t="shared" si="72"/>
        <v>0</v>
      </c>
      <c r="L361" s="46">
        <f t="shared" si="72"/>
        <v>0</v>
      </c>
      <c r="M361" s="46">
        <f t="shared" si="72"/>
        <v>0</v>
      </c>
      <c r="N361" s="46">
        <f t="shared" si="72"/>
        <v>0</v>
      </c>
      <c r="O361" s="46">
        <f t="shared" si="72"/>
        <v>0</v>
      </c>
      <c r="P361" s="46">
        <f t="shared" ref="P361:P392" si="73">SUM(D361:O361)</f>
        <v>7875</v>
      </c>
    </row>
    <row r="362" spans="1:16" ht="14.25" customHeight="1" x14ac:dyDescent="0.25">
      <c r="A362" s="125"/>
      <c r="B362" s="125"/>
      <c r="C362" s="44" t="s">
        <v>30</v>
      </c>
      <c r="D362" s="46">
        <f t="shared" ref="D362:O362" si="74">SUM(D365+D368+D371+D374)</f>
        <v>7875</v>
      </c>
      <c r="E362" s="46">
        <f t="shared" si="74"/>
        <v>21000</v>
      </c>
      <c r="F362" s="46">
        <f t="shared" si="74"/>
        <v>6000</v>
      </c>
      <c r="G362" s="46">
        <f t="shared" si="74"/>
        <v>33000</v>
      </c>
      <c r="H362" s="46">
        <f t="shared" si="74"/>
        <v>18000</v>
      </c>
      <c r="I362" s="46">
        <f t="shared" si="74"/>
        <v>16000</v>
      </c>
      <c r="J362" s="46">
        <f t="shared" si="74"/>
        <v>3000</v>
      </c>
      <c r="K362" s="46">
        <f t="shared" si="74"/>
        <v>6000</v>
      </c>
      <c r="L362" s="46">
        <f t="shared" si="74"/>
        <v>6000</v>
      </c>
      <c r="M362" s="46">
        <f t="shared" si="74"/>
        <v>8000</v>
      </c>
      <c r="N362" s="46">
        <f t="shared" si="74"/>
        <v>4000</v>
      </c>
      <c r="O362" s="46">
        <f t="shared" si="74"/>
        <v>6000</v>
      </c>
      <c r="P362" s="46">
        <f t="shared" si="73"/>
        <v>134875</v>
      </c>
    </row>
    <row r="363" spans="1:16" ht="14.25" customHeight="1" x14ac:dyDescent="0.25">
      <c r="A363" s="143" t="s">
        <v>255</v>
      </c>
      <c r="B363" s="149" t="s">
        <v>256</v>
      </c>
      <c r="C363" s="20" t="s">
        <v>28</v>
      </c>
      <c r="D363" s="50"/>
      <c r="E363" s="50">
        <v>2000</v>
      </c>
      <c r="F363" s="50"/>
      <c r="G363" s="50">
        <v>3000</v>
      </c>
      <c r="H363" s="50">
        <v>3000</v>
      </c>
      <c r="I363" s="50">
        <v>1000</v>
      </c>
      <c r="J363" s="50"/>
      <c r="K363" s="50"/>
      <c r="L363" s="50">
        <v>3000</v>
      </c>
      <c r="M363" s="50">
        <v>4000</v>
      </c>
      <c r="N363" s="50">
        <v>2000</v>
      </c>
      <c r="O363" s="50">
        <v>3000</v>
      </c>
      <c r="P363" s="51">
        <f t="shared" si="73"/>
        <v>21000</v>
      </c>
    </row>
    <row r="364" spans="1:16" ht="14.25" customHeight="1" x14ac:dyDescent="0.25">
      <c r="A364" s="124"/>
      <c r="B364" s="124"/>
      <c r="C364" s="20" t="s">
        <v>29</v>
      </c>
      <c r="D364" s="50">
        <v>2455</v>
      </c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1">
        <f t="shared" si="73"/>
        <v>2455</v>
      </c>
    </row>
    <row r="365" spans="1:16" ht="14.25" customHeight="1" x14ac:dyDescent="0.25">
      <c r="A365" s="125"/>
      <c r="B365" s="125"/>
      <c r="C365" s="20" t="s">
        <v>30</v>
      </c>
      <c r="D365" s="50">
        <v>2455</v>
      </c>
      <c r="E365" s="50">
        <v>2000</v>
      </c>
      <c r="F365" s="50"/>
      <c r="G365" s="50">
        <v>3000</v>
      </c>
      <c r="H365" s="50">
        <v>3000</v>
      </c>
      <c r="I365" s="50">
        <v>1000</v>
      </c>
      <c r="J365" s="50"/>
      <c r="K365" s="50"/>
      <c r="L365" s="50">
        <v>3000</v>
      </c>
      <c r="M365" s="50">
        <v>4000</v>
      </c>
      <c r="N365" s="50">
        <v>2000</v>
      </c>
      <c r="O365" s="50">
        <v>3000</v>
      </c>
      <c r="P365" s="51">
        <f t="shared" si="73"/>
        <v>23455</v>
      </c>
    </row>
    <row r="366" spans="1:16" ht="14.25" customHeight="1" x14ac:dyDescent="0.25">
      <c r="A366" s="143" t="s">
        <v>257</v>
      </c>
      <c r="B366" s="149" t="s">
        <v>258</v>
      </c>
      <c r="C366" s="20" t="s">
        <v>28</v>
      </c>
      <c r="D366" s="50">
        <v>3000</v>
      </c>
      <c r="E366" s="50">
        <v>4000</v>
      </c>
      <c r="F366" s="50">
        <v>6000</v>
      </c>
      <c r="G366" s="50">
        <v>15000</v>
      </c>
      <c r="H366" s="50">
        <v>15000</v>
      </c>
      <c r="I366" s="50">
        <v>15000</v>
      </c>
      <c r="J366" s="50">
        <v>3000</v>
      </c>
      <c r="K366" s="50">
        <v>6000</v>
      </c>
      <c r="L366" s="50">
        <v>3000</v>
      </c>
      <c r="M366" s="50">
        <v>4000</v>
      </c>
      <c r="N366" s="50">
        <v>2000</v>
      </c>
      <c r="O366" s="50">
        <v>3000</v>
      </c>
      <c r="P366" s="51">
        <f t="shared" si="73"/>
        <v>79000</v>
      </c>
    </row>
    <row r="367" spans="1:16" ht="14.25" customHeight="1" x14ac:dyDescent="0.25">
      <c r="A367" s="124"/>
      <c r="B367" s="124"/>
      <c r="C367" s="20" t="s">
        <v>29</v>
      </c>
      <c r="D367" s="50">
        <v>2920</v>
      </c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1">
        <f t="shared" si="73"/>
        <v>2920</v>
      </c>
    </row>
    <row r="368" spans="1:16" ht="14.25" customHeight="1" x14ac:dyDescent="0.25">
      <c r="A368" s="125"/>
      <c r="B368" s="125"/>
      <c r="C368" s="20" t="s">
        <v>30</v>
      </c>
      <c r="D368" s="50">
        <v>2920</v>
      </c>
      <c r="E368" s="50">
        <v>4000</v>
      </c>
      <c r="F368" s="50">
        <v>6000</v>
      </c>
      <c r="G368" s="50">
        <v>15000</v>
      </c>
      <c r="H368" s="50">
        <v>15000</v>
      </c>
      <c r="I368" s="50">
        <v>15000</v>
      </c>
      <c r="J368" s="50">
        <v>3000</v>
      </c>
      <c r="K368" s="50">
        <v>6000</v>
      </c>
      <c r="L368" s="50">
        <v>3000</v>
      </c>
      <c r="M368" s="50">
        <v>4000</v>
      </c>
      <c r="N368" s="50">
        <v>2000</v>
      </c>
      <c r="O368" s="50">
        <v>3000</v>
      </c>
      <c r="P368" s="51">
        <f t="shared" si="73"/>
        <v>78920</v>
      </c>
    </row>
    <row r="369" spans="1:16" ht="14.25" customHeight="1" x14ac:dyDescent="0.25">
      <c r="A369" s="143" t="s">
        <v>259</v>
      </c>
      <c r="B369" s="149" t="s">
        <v>260</v>
      </c>
      <c r="C369" s="20" t="s">
        <v>28</v>
      </c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1">
        <f t="shared" si="73"/>
        <v>0</v>
      </c>
    </row>
    <row r="370" spans="1:16" ht="14.25" customHeight="1" x14ac:dyDescent="0.25">
      <c r="A370" s="124"/>
      <c r="B370" s="124"/>
      <c r="C370" s="20" t="s">
        <v>29</v>
      </c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1">
        <f t="shared" si="73"/>
        <v>0</v>
      </c>
    </row>
    <row r="371" spans="1:16" ht="14.25" customHeight="1" x14ac:dyDescent="0.25">
      <c r="A371" s="125"/>
      <c r="B371" s="125"/>
      <c r="C371" s="20" t="s">
        <v>30</v>
      </c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1">
        <f t="shared" si="73"/>
        <v>0</v>
      </c>
    </row>
    <row r="372" spans="1:16" ht="14.25" customHeight="1" x14ac:dyDescent="0.25">
      <c r="A372" s="143" t="s">
        <v>261</v>
      </c>
      <c r="B372" s="149" t="s">
        <v>262</v>
      </c>
      <c r="C372" s="20" t="s">
        <v>28</v>
      </c>
      <c r="D372" s="50"/>
      <c r="E372" s="50">
        <v>15000</v>
      </c>
      <c r="F372" s="50"/>
      <c r="G372" s="50">
        <v>15000</v>
      </c>
      <c r="H372" s="50"/>
      <c r="I372" s="50"/>
      <c r="J372" s="50"/>
      <c r="K372" s="50"/>
      <c r="L372" s="50"/>
      <c r="M372" s="50"/>
      <c r="N372" s="50"/>
      <c r="O372" s="50"/>
      <c r="P372" s="51">
        <f t="shared" si="73"/>
        <v>30000</v>
      </c>
    </row>
    <row r="373" spans="1:16" ht="14.25" customHeight="1" x14ac:dyDescent="0.25">
      <c r="A373" s="124"/>
      <c r="B373" s="124"/>
      <c r="C373" s="20" t="s">
        <v>29</v>
      </c>
      <c r="D373" s="50">
        <v>2500</v>
      </c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1">
        <f t="shared" si="73"/>
        <v>2500</v>
      </c>
    </row>
    <row r="374" spans="1:16" ht="14.25" customHeight="1" x14ac:dyDescent="0.25">
      <c r="A374" s="125"/>
      <c r="B374" s="125"/>
      <c r="C374" s="20" t="s">
        <v>30</v>
      </c>
      <c r="D374" s="50">
        <v>2500</v>
      </c>
      <c r="E374" s="50">
        <v>15000</v>
      </c>
      <c r="F374" s="50"/>
      <c r="G374" s="50">
        <v>15000</v>
      </c>
      <c r="H374" s="50"/>
      <c r="I374" s="50"/>
      <c r="J374" s="50"/>
      <c r="K374" s="50"/>
      <c r="L374" s="50"/>
      <c r="M374" s="50"/>
      <c r="N374" s="50"/>
      <c r="O374" s="50"/>
      <c r="P374" s="51">
        <f t="shared" si="73"/>
        <v>32500</v>
      </c>
    </row>
    <row r="375" spans="1:16" ht="14.25" customHeight="1" x14ac:dyDescent="0.25">
      <c r="A375" s="154" t="s">
        <v>263</v>
      </c>
      <c r="B375" s="150" t="s">
        <v>264</v>
      </c>
      <c r="C375" s="44" t="s">
        <v>28</v>
      </c>
      <c r="D375" s="45">
        <v>0</v>
      </c>
      <c r="E375" s="45">
        <v>0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6">
        <f t="shared" si="73"/>
        <v>0</v>
      </c>
    </row>
    <row r="376" spans="1:16" ht="14.25" customHeight="1" x14ac:dyDescent="0.25">
      <c r="A376" s="124"/>
      <c r="B376" s="124"/>
      <c r="C376" s="44" t="s">
        <v>29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6">
        <f t="shared" si="73"/>
        <v>0</v>
      </c>
    </row>
    <row r="377" spans="1:16" ht="14.25" customHeight="1" x14ac:dyDescent="0.25">
      <c r="A377" s="125"/>
      <c r="B377" s="125"/>
      <c r="C377" s="44" t="s">
        <v>30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6">
        <f t="shared" si="73"/>
        <v>0</v>
      </c>
    </row>
    <row r="378" spans="1:16" ht="14.25" customHeight="1" x14ac:dyDescent="0.25">
      <c r="A378" s="154" t="s">
        <v>265</v>
      </c>
      <c r="B378" s="150" t="s">
        <v>266</v>
      </c>
      <c r="C378" s="44" t="s">
        <v>28</v>
      </c>
      <c r="D378" s="46">
        <f t="shared" ref="D378:O378" si="75">SUM(D381+D384+D387+D390)</f>
        <v>110000</v>
      </c>
      <c r="E378" s="46">
        <f t="shared" si="75"/>
        <v>149000</v>
      </c>
      <c r="F378" s="46">
        <f t="shared" si="75"/>
        <v>149000</v>
      </c>
      <c r="G378" s="46">
        <f t="shared" si="75"/>
        <v>49000</v>
      </c>
      <c r="H378" s="46">
        <f t="shared" si="75"/>
        <v>49000</v>
      </c>
      <c r="I378" s="46">
        <f t="shared" si="75"/>
        <v>49000</v>
      </c>
      <c r="J378" s="46">
        <f t="shared" si="75"/>
        <v>49000</v>
      </c>
      <c r="K378" s="46">
        <f t="shared" si="75"/>
        <v>49000</v>
      </c>
      <c r="L378" s="46">
        <f t="shared" si="75"/>
        <v>49000</v>
      </c>
      <c r="M378" s="46">
        <f t="shared" si="75"/>
        <v>49000</v>
      </c>
      <c r="N378" s="46">
        <f t="shared" si="75"/>
        <v>49000</v>
      </c>
      <c r="O378" s="46">
        <f t="shared" si="75"/>
        <v>49000</v>
      </c>
      <c r="P378" s="46">
        <f t="shared" si="73"/>
        <v>849000</v>
      </c>
    </row>
    <row r="379" spans="1:16" ht="14.25" customHeight="1" x14ac:dyDescent="0.25">
      <c r="A379" s="124"/>
      <c r="B379" s="124"/>
      <c r="C379" s="44" t="s">
        <v>29</v>
      </c>
      <c r="D379" s="46">
        <f t="shared" ref="D379:O379" si="76">SUM(D382+D385+D388+D391)</f>
        <v>0</v>
      </c>
      <c r="E379" s="46">
        <f t="shared" si="76"/>
        <v>0</v>
      </c>
      <c r="F379" s="46">
        <f t="shared" si="76"/>
        <v>0</v>
      </c>
      <c r="G379" s="46">
        <f t="shared" si="76"/>
        <v>0</v>
      </c>
      <c r="H379" s="46">
        <f t="shared" si="76"/>
        <v>0</v>
      </c>
      <c r="I379" s="46">
        <f t="shared" si="76"/>
        <v>0</v>
      </c>
      <c r="J379" s="46">
        <f t="shared" si="76"/>
        <v>0</v>
      </c>
      <c r="K379" s="46">
        <f t="shared" si="76"/>
        <v>0</v>
      </c>
      <c r="L379" s="46">
        <f t="shared" si="76"/>
        <v>0</v>
      </c>
      <c r="M379" s="46">
        <f t="shared" si="76"/>
        <v>0</v>
      </c>
      <c r="N379" s="46">
        <f t="shared" si="76"/>
        <v>0</v>
      </c>
      <c r="O379" s="46">
        <f t="shared" si="76"/>
        <v>0</v>
      </c>
      <c r="P379" s="46">
        <f t="shared" si="73"/>
        <v>0</v>
      </c>
    </row>
    <row r="380" spans="1:16" ht="14.25" customHeight="1" x14ac:dyDescent="0.25">
      <c r="A380" s="125"/>
      <c r="B380" s="125"/>
      <c r="C380" s="44" t="s">
        <v>30</v>
      </c>
      <c r="D380" s="46">
        <f t="shared" ref="D380:O380" si="77">SUM(D383+D386+D389+D392)</f>
        <v>418815</v>
      </c>
      <c r="E380" s="46">
        <f t="shared" si="77"/>
        <v>49000</v>
      </c>
      <c r="F380" s="46">
        <f t="shared" si="77"/>
        <v>149000</v>
      </c>
      <c r="G380" s="46">
        <f t="shared" si="77"/>
        <v>49000</v>
      </c>
      <c r="H380" s="46">
        <f t="shared" si="77"/>
        <v>49000</v>
      </c>
      <c r="I380" s="46">
        <f t="shared" si="77"/>
        <v>49000</v>
      </c>
      <c r="J380" s="46">
        <f t="shared" si="77"/>
        <v>49000</v>
      </c>
      <c r="K380" s="46">
        <f t="shared" si="77"/>
        <v>49000</v>
      </c>
      <c r="L380" s="46">
        <f t="shared" si="77"/>
        <v>49000</v>
      </c>
      <c r="M380" s="46">
        <f t="shared" si="77"/>
        <v>49000</v>
      </c>
      <c r="N380" s="46">
        <f t="shared" si="77"/>
        <v>49000</v>
      </c>
      <c r="O380" s="46">
        <f t="shared" si="77"/>
        <v>49000</v>
      </c>
      <c r="P380" s="46">
        <f t="shared" si="73"/>
        <v>1057815</v>
      </c>
    </row>
    <row r="381" spans="1:16" ht="14.25" customHeight="1" x14ac:dyDescent="0.25">
      <c r="A381" s="143" t="s">
        <v>267</v>
      </c>
      <c r="B381" s="149" t="s">
        <v>268</v>
      </c>
      <c r="C381" s="20" t="s">
        <v>28</v>
      </c>
      <c r="D381" s="50">
        <v>49000</v>
      </c>
      <c r="E381" s="50">
        <v>49000</v>
      </c>
      <c r="F381" s="50">
        <v>49000</v>
      </c>
      <c r="G381" s="50">
        <v>49000</v>
      </c>
      <c r="H381" s="50">
        <v>49000</v>
      </c>
      <c r="I381" s="50">
        <v>49000</v>
      </c>
      <c r="J381" s="50">
        <v>49000</v>
      </c>
      <c r="K381" s="50">
        <v>49000</v>
      </c>
      <c r="L381" s="50">
        <v>49000</v>
      </c>
      <c r="M381" s="50">
        <v>49000</v>
      </c>
      <c r="N381" s="50">
        <v>49000</v>
      </c>
      <c r="O381" s="50">
        <v>49000</v>
      </c>
      <c r="P381" s="51">
        <f t="shared" si="73"/>
        <v>588000</v>
      </c>
    </row>
    <row r="382" spans="1:16" ht="14.25" customHeight="1" x14ac:dyDescent="0.25">
      <c r="A382" s="124"/>
      <c r="B382" s="124"/>
      <c r="C382" s="20" t="s">
        <v>29</v>
      </c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1">
        <f t="shared" si="73"/>
        <v>0</v>
      </c>
    </row>
    <row r="383" spans="1:16" ht="14.25" customHeight="1" x14ac:dyDescent="0.25">
      <c r="A383" s="125"/>
      <c r="B383" s="125"/>
      <c r="C383" s="20" t="s">
        <v>30</v>
      </c>
      <c r="D383" s="50">
        <v>49000</v>
      </c>
      <c r="E383" s="50">
        <v>49000</v>
      </c>
      <c r="F383" s="50">
        <v>49000</v>
      </c>
      <c r="G383" s="50">
        <v>49000</v>
      </c>
      <c r="H383" s="50">
        <v>49000</v>
      </c>
      <c r="I383" s="50">
        <v>49000</v>
      </c>
      <c r="J383" s="50">
        <v>49000</v>
      </c>
      <c r="K383" s="50">
        <v>49000</v>
      </c>
      <c r="L383" s="50">
        <v>49000</v>
      </c>
      <c r="M383" s="50">
        <v>49000</v>
      </c>
      <c r="N383" s="50">
        <v>49000</v>
      </c>
      <c r="O383" s="50">
        <v>49000</v>
      </c>
      <c r="P383" s="51">
        <f t="shared" si="73"/>
        <v>588000</v>
      </c>
    </row>
    <row r="384" spans="1:16" ht="14.25" customHeight="1" x14ac:dyDescent="0.25">
      <c r="A384" s="143" t="s">
        <v>269</v>
      </c>
      <c r="B384" s="149" t="s">
        <v>270</v>
      </c>
      <c r="C384" s="20" t="s">
        <v>28</v>
      </c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1">
        <f t="shared" si="73"/>
        <v>0</v>
      </c>
    </row>
    <row r="385" spans="1:16" ht="14.25" customHeight="1" x14ac:dyDescent="0.25">
      <c r="A385" s="124"/>
      <c r="B385" s="124"/>
      <c r="C385" s="20" t="s">
        <v>29</v>
      </c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1">
        <f t="shared" si="73"/>
        <v>0</v>
      </c>
    </row>
    <row r="386" spans="1:16" ht="14.25" customHeight="1" x14ac:dyDescent="0.25">
      <c r="A386" s="125"/>
      <c r="B386" s="125"/>
      <c r="C386" s="20" t="s">
        <v>30</v>
      </c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1">
        <f t="shared" si="73"/>
        <v>0</v>
      </c>
    </row>
    <row r="387" spans="1:16" ht="14.25" customHeight="1" x14ac:dyDescent="0.25">
      <c r="A387" s="143" t="s">
        <v>271</v>
      </c>
      <c r="B387" s="149" t="s">
        <v>272</v>
      </c>
      <c r="C387" s="20" t="s">
        <v>28</v>
      </c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1">
        <f t="shared" si="73"/>
        <v>0</v>
      </c>
    </row>
    <row r="388" spans="1:16" ht="14.25" customHeight="1" x14ac:dyDescent="0.25">
      <c r="A388" s="124"/>
      <c r="B388" s="124"/>
      <c r="C388" s="20" t="s">
        <v>29</v>
      </c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1">
        <f t="shared" si="73"/>
        <v>0</v>
      </c>
    </row>
    <row r="389" spans="1:16" ht="14.25" customHeight="1" x14ac:dyDescent="0.25">
      <c r="A389" s="125"/>
      <c r="B389" s="125"/>
      <c r="C389" s="20" t="s">
        <v>30</v>
      </c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1">
        <f t="shared" si="73"/>
        <v>0</v>
      </c>
    </row>
    <row r="390" spans="1:16" ht="14.25" customHeight="1" x14ac:dyDescent="0.25">
      <c r="A390" s="143" t="s">
        <v>273</v>
      </c>
      <c r="B390" s="149" t="s">
        <v>274</v>
      </c>
      <c r="C390" s="20" t="s">
        <v>28</v>
      </c>
      <c r="D390" s="50">
        <v>61000</v>
      </c>
      <c r="E390" s="50">
        <v>100000</v>
      </c>
      <c r="F390" s="50">
        <v>100000</v>
      </c>
      <c r="G390" s="50"/>
      <c r="H390" s="50"/>
      <c r="I390" s="50"/>
      <c r="J390" s="50"/>
      <c r="K390" s="50"/>
      <c r="L390" s="50"/>
      <c r="M390" s="50"/>
      <c r="N390" s="50"/>
      <c r="O390" s="50"/>
      <c r="P390" s="51">
        <f t="shared" si="73"/>
        <v>261000</v>
      </c>
    </row>
    <row r="391" spans="1:16" ht="14.25" customHeight="1" x14ac:dyDescent="0.25">
      <c r="A391" s="124"/>
      <c r="B391" s="124"/>
      <c r="C391" s="20" t="s">
        <v>29</v>
      </c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1">
        <f t="shared" si="73"/>
        <v>0</v>
      </c>
    </row>
    <row r="392" spans="1:16" ht="14.25" customHeight="1" x14ac:dyDescent="0.25">
      <c r="A392" s="125"/>
      <c r="B392" s="125"/>
      <c r="C392" s="20" t="s">
        <v>30</v>
      </c>
      <c r="D392" s="50">
        <v>369815</v>
      </c>
      <c r="E392" s="50">
        <v>0</v>
      </c>
      <c r="F392" s="50">
        <v>100000</v>
      </c>
      <c r="G392" s="50"/>
      <c r="H392" s="50"/>
      <c r="I392" s="50"/>
      <c r="J392" s="50"/>
      <c r="K392" s="50"/>
      <c r="L392" s="50"/>
      <c r="M392" s="50"/>
      <c r="N392" s="50"/>
      <c r="O392" s="50"/>
      <c r="P392" s="51">
        <f t="shared" si="73"/>
        <v>469815</v>
      </c>
    </row>
    <row r="393" spans="1:16" ht="14.25" customHeight="1" x14ac:dyDescent="0.25">
      <c r="A393" s="52"/>
      <c r="B393" s="53"/>
      <c r="C393" s="54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6"/>
    </row>
    <row r="394" spans="1:16" ht="14.25" customHeight="1" x14ac:dyDescent="0.25">
      <c r="A394" s="57" t="s">
        <v>275</v>
      </c>
      <c r="B394" s="53"/>
      <c r="C394" s="54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6"/>
    </row>
    <row r="395" spans="1:16" ht="14.25" customHeight="1" x14ac:dyDescent="0.25">
      <c r="A395" s="57" t="s">
        <v>276</v>
      </c>
      <c r="B395" s="53"/>
      <c r="C395" s="54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6"/>
    </row>
  </sheetData>
  <mergeCells count="269">
    <mergeCell ref="A207:A209"/>
    <mergeCell ref="A195:A197"/>
    <mergeCell ref="A171:A173"/>
    <mergeCell ref="A168:A170"/>
    <mergeCell ref="A231:A233"/>
    <mergeCell ref="A234:A236"/>
    <mergeCell ref="A225:A227"/>
    <mergeCell ref="A228:A230"/>
    <mergeCell ref="A162:A164"/>
    <mergeCell ref="A165:A167"/>
    <mergeCell ref="A180:A182"/>
    <mergeCell ref="A183:A185"/>
    <mergeCell ref="A174:A176"/>
    <mergeCell ref="A177:A179"/>
    <mergeCell ref="A216:A218"/>
    <mergeCell ref="A213:A215"/>
    <mergeCell ref="A240:A242"/>
    <mergeCell ref="A258:A260"/>
    <mergeCell ref="A261:A263"/>
    <mergeCell ref="A273:A275"/>
    <mergeCell ref="A270:A272"/>
    <mergeCell ref="A279:A281"/>
    <mergeCell ref="A282:A284"/>
    <mergeCell ref="A252:A254"/>
    <mergeCell ref="A249:A251"/>
    <mergeCell ref="A267:A269"/>
    <mergeCell ref="A264:A266"/>
    <mergeCell ref="A255:A257"/>
    <mergeCell ref="A384:A386"/>
    <mergeCell ref="A381:A383"/>
    <mergeCell ref="A378:A380"/>
    <mergeCell ref="A354:A356"/>
    <mergeCell ref="A285:A287"/>
    <mergeCell ref="A366:A368"/>
    <mergeCell ref="A369:A371"/>
    <mergeCell ref="A246:A248"/>
    <mergeCell ref="A243:A245"/>
    <mergeCell ref="A312:A314"/>
    <mergeCell ref="A306:A308"/>
    <mergeCell ref="A303:A305"/>
    <mergeCell ref="A300:A302"/>
    <mergeCell ref="A348:A350"/>
    <mergeCell ref="A351:A353"/>
    <mergeCell ref="A330:A332"/>
    <mergeCell ref="A327:A329"/>
    <mergeCell ref="A324:A326"/>
    <mergeCell ref="A321:A323"/>
    <mergeCell ref="A315:A317"/>
    <mergeCell ref="A336:A338"/>
    <mergeCell ref="A339:A341"/>
    <mergeCell ref="A276:A278"/>
    <mergeCell ref="A318:A320"/>
    <mergeCell ref="A375:A377"/>
    <mergeCell ref="A342:A344"/>
    <mergeCell ref="A138:A140"/>
    <mergeCell ref="A135:A137"/>
    <mergeCell ref="A74:A76"/>
    <mergeCell ref="A77:A79"/>
    <mergeCell ref="A53:A55"/>
    <mergeCell ref="A56:A58"/>
    <mergeCell ref="A62:A64"/>
    <mergeCell ref="A59:A61"/>
    <mergeCell ref="A309:A311"/>
    <mergeCell ref="A345:A347"/>
    <mergeCell ref="A333:A335"/>
    <mergeCell ref="A363:A365"/>
    <mergeCell ref="A357:A359"/>
    <mergeCell ref="A360:A362"/>
    <mergeCell ref="A189:A191"/>
    <mergeCell ref="A192:A194"/>
    <mergeCell ref="A297:A299"/>
    <mergeCell ref="A294:A296"/>
    <mergeCell ref="A291:A293"/>
    <mergeCell ref="A288:A290"/>
    <mergeCell ref="A222:A224"/>
    <mergeCell ref="A219:A221"/>
    <mergeCell ref="B74:B76"/>
    <mergeCell ref="B71:B73"/>
    <mergeCell ref="A387:A389"/>
    <mergeCell ref="A390:A392"/>
    <mergeCell ref="A126:A128"/>
    <mergeCell ref="A123:A125"/>
    <mergeCell ref="A105:A107"/>
    <mergeCell ref="A101:A103"/>
    <mergeCell ref="A150:A152"/>
    <mergeCell ref="A141:A143"/>
    <mergeCell ref="A129:A131"/>
    <mergeCell ref="A132:A134"/>
    <mergeCell ref="A120:A122"/>
    <mergeCell ref="A147:A149"/>
    <mergeCell ref="A153:A155"/>
    <mergeCell ref="A159:A161"/>
    <mergeCell ref="A156:A158"/>
    <mergeCell ref="A198:A200"/>
    <mergeCell ref="A210:A212"/>
    <mergeCell ref="A201:A203"/>
    <mergeCell ref="A204:A206"/>
    <mergeCell ref="A237:A239"/>
    <mergeCell ref="A186:A188"/>
    <mergeCell ref="A372:A374"/>
    <mergeCell ref="B165:B167"/>
    <mergeCell ref="B168:B170"/>
    <mergeCell ref="B195:B197"/>
    <mergeCell ref="B162:B164"/>
    <mergeCell ref="B177:B179"/>
    <mergeCell ref="B174:B176"/>
    <mergeCell ref="B171:B173"/>
    <mergeCell ref="B336:B338"/>
    <mergeCell ref="B333:B335"/>
    <mergeCell ref="B198:B200"/>
    <mergeCell ref="B192:B194"/>
    <mergeCell ref="B273:B275"/>
    <mergeCell ref="B270:B272"/>
    <mergeCell ref="B321:B323"/>
    <mergeCell ref="B318:B320"/>
    <mergeCell ref="B315:B317"/>
    <mergeCell ref="B324:B326"/>
    <mergeCell ref="B258:B260"/>
    <mergeCell ref="B261:B263"/>
    <mergeCell ref="B276:B278"/>
    <mergeCell ref="B267:B269"/>
    <mergeCell ref="B285:B287"/>
    <mergeCell ref="B186:B188"/>
    <mergeCell ref="B189:B191"/>
    <mergeCell ref="B345:B347"/>
    <mergeCell ref="B348:B350"/>
    <mergeCell ref="B330:B332"/>
    <mergeCell ref="B339:B341"/>
    <mergeCell ref="B342:B344"/>
    <mergeCell ref="B291:B293"/>
    <mergeCell ref="B327:B329"/>
    <mergeCell ref="B312:B314"/>
    <mergeCell ref="B207:B209"/>
    <mergeCell ref="B210:B212"/>
    <mergeCell ref="B183:B185"/>
    <mergeCell ref="B201:B203"/>
    <mergeCell ref="B180:B182"/>
    <mergeCell ref="B249:B251"/>
    <mergeCell ref="B255:B257"/>
    <mergeCell ref="B252:B254"/>
    <mergeCell ref="B264:B266"/>
    <mergeCell ref="B204:B206"/>
    <mergeCell ref="B219:B221"/>
    <mergeCell ref="B222:B224"/>
    <mergeCell ref="B225:B227"/>
    <mergeCell ref="B228:B230"/>
    <mergeCell ref="B246:B248"/>
    <mergeCell ref="B153:B155"/>
    <mergeCell ref="B150:B152"/>
    <mergeCell ref="A144:A146"/>
    <mergeCell ref="B147:B149"/>
    <mergeCell ref="B141:B143"/>
    <mergeCell ref="B144:B146"/>
    <mergeCell ref="B138:B140"/>
    <mergeCell ref="B159:B161"/>
    <mergeCell ref="B156:B158"/>
    <mergeCell ref="B132:B134"/>
    <mergeCell ref="B135:B137"/>
    <mergeCell ref="B95:B97"/>
    <mergeCell ref="B98:B100"/>
    <mergeCell ref="B14:B16"/>
    <mergeCell ref="B68:B70"/>
    <mergeCell ref="B65:B67"/>
    <mergeCell ref="A26:A28"/>
    <mergeCell ref="A29:A31"/>
    <mergeCell ref="A23:A25"/>
    <mergeCell ref="A20:A22"/>
    <mergeCell ref="A114:A116"/>
    <mergeCell ref="A117:A119"/>
    <mergeCell ref="B123:B125"/>
    <mergeCell ref="B120:B122"/>
    <mergeCell ref="A95:A97"/>
    <mergeCell ref="A89:A91"/>
    <mergeCell ref="A92:A94"/>
    <mergeCell ref="B114:B116"/>
    <mergeCell ref="B117:B119"/>
    <mergeCell ref="B129:B131"/>
    <mergeCell ref="B126:B128"/>
    <mergeCell ref="B92:B94"/>
    <mergeCell ref="B59:B61"/>
    <mergeCell ref="A68:A70"/>
    <mergeCell ref="A71:A73"/>
    <mergeCell ref="J2:L2"/>
    <mergeCell ref="D2:I2"/>
    <mergeCell ref="B101:B103"/>
    <mergeCell ref="D3:I3"/>
    <mergeCell ref="A41:A43"/>
    <mergeCell ref="A38:A40"/>
    <mergeCell ref="A98:A100"/>
    <mergeCell ref="A50:A52"/>
    <mergeCell ref="A86:A88"/>
    <mergeCell ref="A83:A85"/>
    <mergeCell ref="A32:A34"/>
    <mergeCell ref="A65:A67"/>
    <mergeCell ref="A80:A82"/>
    <mergeCell ref="B62:B64"/>
    <mergeCell ref="B53:B55"/>
    <mergeCell ref="B77:B79"/>
    <mergeCell ref="B86:B88"/>
    <mergeCell ref="B83:B85"/>
    <mergeCell ref="B89:B91"/>
    <mergeCell ref="B80:B82"/>
    <mergeCell ref="B56:B58"/>
    <mergeCell ref="B50:B52"/>
    <mergeCell ref="B17:B19"/>
    <mergeCell ref="J1:L1"/>
    <mergeCell ref="D1:I1"/>
    <mergeCell ref="A44:A46"/>
    <mergeCell ref="A47:A49"/>
    <mergeCell ref="A35:A37"/>
    <mergeCell ref="A7:A9"/>
    <mergeCell ref="A11:A13"/>
    <mergeCell ref="A17:A19"/>
    <mergeCell ref="A14:A16"/>
    <mergeCell ref="B29:B31"/>
    <mergeCell ref="B44:B46"/>
    <mergeCell ref="B32:B34"/>
    <mergeCell ref="B35:B37"/>
    <mergeCell ref="B41:B43"/>
    <mergeCell ref="B47:B49"/>
    <mergeCell ref="B38:B40"/>
    <mergeCell ref="B369:B371"/>
    <mergeCell ref="B363:B365"/>
    <mergeCell ref="B366:B368"/>
    <mergeCell ref="B351:B353"/>
    <mergeCell ref="B354:B356"/>
    <mergeCell ref="B375:B377"/>
    <mergeCell ref="M2:O2"/>
    <mergeCell ref="M1:O1"/>
    <mergeCell ref="A5:P5"/>
    <mergeCell ref="J4:L4"/>
    <mergeCell ref="J3:L3"/>
    <mergeCell ref="B105:B107"/>
    <mergeCell ref="B108:B110"/>
    <mergeCell ref="B111:B113"/>
    <mergeCell ref="A111:A113"/>
    <mergeCell ref="A108:A110"/>
    <mergeCell ref="M3:O3"/>
    <mergeCell ref="M4:O4"/>
    <mergeCell ref="D4:I4"/>
    <mergeCell ref="B11:B13"/>
    <mergeCell ref="B7:B9"/>
    <mergeCell ref="B26:B28"/>
    <mergeCell ref="B23:B25"/>
    <mergeCell ref="B20:B22"/>
    <mergeCell ref="B378:B380"/>
    <mergeCell ref="B381:B383"/>
    <mergeCell ref="B384:B386"/>
    <mergeCell ref="B387:B389"/>
    <mergeCell ref="B390:B392"/>
    <mergeCell ref="B360:B362"/>
    <mergeCell ref="B357:B359"/>
    <mergeCell ref="B213:B215"/>
    <mergeCell ref="B216:B218"/>
    <mergeCell ref="B234:B236"/>
    <mergeCell ref="B237:B239"/>
    <mergeCell ref="B303:B305"/>
    <mergeCell ref="B306:B308"/>
    <mergeCell ref="B309:B311"/>
    <mergeCell ref="B297:B299"/>
    <mergeCell ref="B294:B296"/>
    <mergeCell ref="B240:B242"/>
    <mergeCell ref="B243:B245"/>
    <mergeCell ref="B231:B233"/>
    <mergeCell ref="B288:B290"/>
    <mergeCell ref="B300:B302"/>
    <mergeCell ref="B282:B284"/>
    <mergeCell ref="B279:B281"/>
    <mergeCell ref="B372:B374"/>
  </mergeCells>
  <dataValidations count="4">
    <dataValidation type="decimal" allowBlank="1" showInputMessage="1" showErrorMessage="1" prompt="В эту ячейку вводятся числа (копейки указываются после запятой)" sqref="D71:O76 D86:O94">
      <formula1>0</formula1>
      <formula2>1000000000</formula2>
    </dataValidation>
    <dataValidation type="decimal" allowBlank="1" showErrorMessage="1" sqref="D381:O392">
      <formula1>0</formula1>
      <formula2>100000000000</formula2>
    </dataValidation>
    <dataValidation type="decimal" allowBlank="1" showErrorMessage="1" sqref="D17:O31 D38:O52 D56:O70 D80:O85 D98:O103 D120:O200 D207:O215 D219:O245 D249:O254 D258:O263 D267:O284 D288:O308 D312:O323 D327:O338 D342:O359 D363:O374">
      <formula1>0</formula1>
      <formula2>1000000000</formula2>
    </dataValidation>
    <dataValidation type="decimal" allowBlank="1" sqref="D375:O377">
      <formula1>0</formula1>
      <formula2>1000000000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СМЕТА</vt:lpstr>
      <vt:lpstr>СВОДНАЯ СМЕТА (копия)</vt:lpstr>
      <vt:lpstr>'СВОДНАЯ СМЕТА'!Область_печати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Anna17041975@outlook.com</cp:lastModifiedBy>
  <cp:lastPrinted>2020-09-21T09:54:12Z</cp:lastPrinted>
  <dcterms:created xsi:type="dcterms:W3CDTF">2016-04-19T14:48:48Z</dcterms:created>
  <dcterms:modified xsi:type="dcterms:W3CDTF">2020-09-21T13:12:40Z</dcterms:modified>
</cp:coreProperties>
</file>